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DATA01\14.ESG\12.ESG DB전산화&amp;홈페이지\2.ESG홈페이지\24년 업데이트\"/>
    </mc:Choice>
  </mc:AlternateContent>
  <xr:revisionPtr revIDLastSave="0" documentId="13_ncr:1_{AE821467-9ED0-4799-8CE6-8790DF9142E5}" xr6:coauthVersionLast="36" xr6:coauthVersionMax="47" xr10:uidLastSave="{00000000-0000-0000-0000-000000000000}"/>
  <bookViews>
    <workbookView xWindow="0" yWindow="0" windowWidth="28800" windowHeight="10080" activeTab="4" xr2:uid="{00000000-000D-0000-FFFF-FFFF00000000}"/>
  </bookViews>
  <sheets>
    <sheet name="Data Contents" sheetId="8" r:id="rId1"/>
    <sheet name="경제" sheetId="3" r:id="rId2"/>
    <sheet name="환경" sheetId="13" r:id="rId3"/>
    <sheet name="사회" sheetId="10" r:id="rId4"/>
    <sheet name="지배구조" sheetId="11" r:id="rId5"/>
  </sheets>
  <definedNames>
    <definedName name="_xlnm._FilterDatabase" localSheetId="1" hidden="1">경제!$B$2:$G$15</definedName>
    <definedName name="_xlnm._FilterDatabase" localSheetId="3" hidden="1">사회!$B$2:$H$103</definedName>
    <definedName name="_xlnm._FilterDatabase" localSheetId="4" hidden="1">지배구조!$B$2:$H$47</definedName>
    <definedName name="_xlnm._FilterDatabase" localSheetId="2" hidden="1">환경!$B$2:$H$90</definedName>
  </definedNames>
  <calcPr calcId="191029"/>
</workbook>
</file>

<file path=xl/calcChain.xml><?xml version="1.0" encoding="utf-8"?>
<calcChain xmlns="http://schemas.openxmlformats.org/spreadsheetml/2006/main">
  <c r="H15" i="13" l="1"/>
  <c r="H11" i="13"/>
  <c r="H7" i="13"/>
  <c r="H87" i="13"/>
  <c r="H86" i="13"/>
  <c r="H85" i="13"/>
  <c r="H62" i="10" l="1"/>
  <c r="G62" i="10"/>
  <c r="G13" i="8" l="1"/>
  <c r="G14" i="8" s="1"/>
  <c r="G15" i="8" s="1"/>
  <c r="G10" i="8"/>
  <c r="G11" i="8" s="1"/>
  <c r="H158" i="13" l="1"/>
  <c r="G158" i="13"/>
  <c r="F158" i="13"/>
  <c r="H155" i="13"/>
  <c r="G155" i="13"/>
  <c r="F155" i="13"/>
  <c r="H152" i="13"/>
  <c r="G152" i="13"/>
  <c r="F152" i="13"/>
  <c r="H149" i="13"/>
  <c r="G149" i="13"/>
  <c r="F149" i="13"/>
  <c r="H146" i="13"/>
  <c r="G146" i="13"/>
  <c r="F146" i="13"/>
  <c r="H143" i="13"/>
  <c r="G143" i="13"/>
  <c r="F143" i="13"/>
  <c r="H140" i="13"/>
  <c r="G140" i="13"/>
  <c r="F140" i="13"/>
  <c r="H137" i="13"/>
  <c r="G137" i="13"/>
  <c r="F137" i="13"/>
  <c r="H134" i="13"/>
  <c r="G134" i="13"/>
  <c r="F134" i="13"/>
  <c r="H131" i="13"/>
  <c r="G131" i="13"/>
  <c r="F131" i="13"/>
  <c r="G128" i="13"/>
  <c r="F128" i="13"/>
  <c r="F90" i="13"/>
  <c r="H79" i="13"/>
  <c r="H88" i="13" s="1"/>
  <c r="H90" i="13" s="1"/>
  <c r="H73" i="13"/>
  <c r="H65" i="13"/>
  <c r="G68" i="13"/>
  <c r="F68" i="13"/>
  <c r="F65" i="13"/>
  <c r="G166" i="13"/>
  <c r="F166" i="13"/>
  <c r="G37" i="13"/>
  <c r="H37" i="13"/>
  <c r="F37" i="13"/>
  <c r="G106" i="10"/>
  <c r="F106" i="10"/>
  <c r="G79" i="13" l="1"/>
  <c r="F79" i="13"/>
  <c r="F73" i="13"/>
  <c r="G72" i="13"/>
  <c r="G73" i="13" s="1"/>
  <c r="G53" i="13"/>
  <c r="H53" i="13"/>
  <c r="F53" i="13"/>
  <c r="G88" i="10" l="1"/>
  <c r="H88" i="10"/>
  <c r="F88" i="10"/>
  <c r="G91" i="10"/>
  <c r="H91" i="10"/>
  <c r="F91" i="10"/>
  <c r="G81" i="10"/>
  <c r="H81" i="10"/>
  <c r="F81" i="10"/>
  <c r="G84" i="10"/>
  <c r="H84" i="10"/>
  <c r="F84" i="10"/>
  <c r="G67" i="10"/>
  <c r="H67" i="10"/>
  <c r="F67" i="10"/>
  <c r="G95" i="10"/>
  <c r="H95" i="10"/>
  <c r="F95" i="10"/>
  <c r="H68" i="13"/>
  <c r="G65" i="13"/>
  <c r="E9" i="8" l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G101" i="10" l="1"/>
  <c r="F101" i="10"/>
  <c r="H101" i="10"/>
</calcChain>
</file>

<file path=xl/sharedStrings.xml><?xml version="1.0" encoding="utf-8"?>
<sst xmlns="http://schemas.openxmlformats.org/spreadsheetml/2006/main" count="1133" uniqueCount="442">
  <si>
    <t>단위</t>
  </si>
  <si>
    <t>명</t>
  </si>
  <si>
    <t>사업장 수</t>
  </si>
  <si>
    <t>개</t>
  </si>
  <si>
    <t>원</t>
  </si>
  <si>
    <t>자기자본</t>
  </si>
  <si>
    <t>이사회 구성 인원 수</t>
  </si>
  <si>
    <t>이사회 평균 임기</t>
  </si>
  <si>
    <t>년</t>
  </si>
  <si>
    <t>이사회 개최횟수</t>
  </si>
  <si>
    <t>회</t>
  </si>
  <si>
    <t>일</t>
  </si>
  <si>
    <t>%</t>
  </si>
  <si>
    <t>출석률 (75% 미만) 저조한 사외이사 수</t>
  </si>
  <si>
    <t>건</t>
  </si>
  <si>
    <t>IR(기업설명회) 횟수</t>
  </si>
  <si>
    <t>Ton</t>
  </si>
  <si>
    <t>TJ</t>
  </si>
  <si>
    <t>전기 소비량</t>
  </si>
  <si>
    <t>스팀 소비량</t>
  </si>
  <si>
    <t>조직 내부 총 에너지 사용량</t>
  </si>
  <si>
    <t>Ton/억원</t>
  </si>
  <si>
    <t>총 온실가스 배출량</t>
  </si>
  <si>
    <t>임직원 평균 근속연수</t>
  </si>
  <si>
    <t>외국인 임직원 비율</t>
  </si>
  <si>
    <t>장애인 임직원 비율</t>
  </si>
  <si>
    <t>보훈 임직원 비율</t>
  </si>
  <si>
    <t>지표</t>
    <phoneticPr fontId="18" type="noConversion"/>
  </si>
  <si>
    <t>사회</t>
    <phoneticPr fontId="18" type="noConversion"/>
  </si>
  <si>
    <t>환경</t>
    <phoneticPr fontId="18" type="noConversion"/>
  </si>
  <si>
    <t>지배구조</t>
    <phoneticPr fontId="18" type="noConversion"/>
  </si>
  <si>
    <t>조직규모/경제</t>
    <phoneticPr fontId="18" type="noConversion"/>
  </si>
  <si>
    <t>조직 규모</t>
    <phoneticPr fontId="18" type="noConversion"/>
  </si>
  <si>
    <t>직접적인 경제가치 발생과 분배</t>
    <phoneticPr fontId="18" type="noConversion"/>
  </si>
  <si>
    <t>조직 내부에서의 에너지소비</t>
    <phoneticPr fontId="18" type="noConversion"/>
  </si>
  <si>
    <t>에너지 집약도</t>
    <phoneticPr fontId="18" type="noConversion"/>
  </si>
  <si>
    <t>용수사용 총량 및 재활용 비율</t>
    <phoneticPr fontId="18" type="noConversion"/>
  </si>
  <si>
    <t>폐수 방류</t>
    <phoneticPr fontId="18" type="noConversion"/>
  </si>
  <si>
    <t>용수 소비량 (취수량 - 방류량)</t>
    <phoneticPr fontId="18" type="noConversion"/>
  </si>
  <si>
    <t>직접 온실가스(GHG) 배출 (Scope 1)</t>
    <phoneticPr fontId="18" type="noConversion"/>
  </si>
  <si>
    <t>온실가스(GHG) 배출 집약도</t>
    <phoneticPr fontId="18" type="noConversion"/>
  </si>
  <si>
    <t>NOx, SOx 및 기타 중요한 대기 배출물</t>
    <phoneticPr fontId="18" type="noConversion"/>
  </si>
  <si>
    <t>수질 오염 물질</t>
    <phoneticPr fontId="18" type="noConversion"/>
  </si>
  <si>
    <t>최고 거버넌스 기구(이사회)와 그 위원회 구성</t>
    <phoneticPr fontId="18" type="noConversion"/>
  </si>
  <si>
    <t>최고 거버넌스 기구(이사회)와 그 위원회 운영</t>
    <phoneticPr fontId="18" type="noConversion"/>
  </si>
  <si>
    <t>최고 거버넌스 기구(이사회)에 보고된 중요 사항의 성격과 총 개수</t>
    <phoneticPr fontId="18" type="noConversion"/>
  </si>
  <si>
    <t>기업 소유권/운영</t>
    <phoneticPr fontId="18" type="noConversion"/>
  </si>
  <si>
    <t>범주별 거버넌스 기구의 구성 현황</t>
    <phoneticPr fontId="18" type="noConversion"/>
  </si>
  <si>
    <t>비재생에너지 사용량 - 액체 연료 (C9+, MFO 등. 단, 유류(경유, 휘발유) 제외)</t>
    <phoneticPr fontId="18" type="noConversion"/>
  </si>
  <si>
    <t>사업장</t>
    <phoneticPr fontId="18" type="noConversion"/>
  </si>
  <si>
    <t>울산</t>
    <phoneticPr fontId="18" type="noConversion"/>
  </si>
  <si>
    <t>온산</t>
    <phoneticPr fontId="18" type="noConversion"/>
  </si>
  <si>
    <t>합계</t>
    <phoneticPr fontId="18" type="noConversion"/>
  </si>
  <si>
    <t>전사</t>
  </si>
  <si>
    <t>전사</t>
    <phoneticPr fontId="18" type="noConversion"/>
  </si>
  <si>
    <t>범주별 임직원의 구성현황</t>
    <phoneticPr fontId="18" type="noConversion"/>
  </si>
  <si>
    <t>경제적 가치 분배 - 법인세(정부에 지급하는 지불금)</t>
    <phoneticPr fontId="18" type="noConversion"/>
  </si>
  <si>
    <t>직접적인 경제가치 - 당기순이익</t>
    <phoneticPr fontId="18" type="noConversion"/>
  </si>
  <si>
    <t>부채</t>
    <phoneticPr fontId="18" type="noConversion"/>
  </si>
  <si>
    <t>비재생에너지 사용량 - 기체 연료 (LNG, LPG, CH4 등)</t>
    <phoneticPr fontId="18" type="noConversion"/>
  </si>
  <si>
    <t>비재생에너지 사용량 - 유류 (경유, 휘발유)</t>
    <phoneticPr fontId="18" type="noConversion"/>
  </si>
  <si>
    <t>재생에너지 사용량 - 태양광</t>
    <phoneticPr fontId="18" type="noConversion"/>
  </si>
  <si>
    <t>대한유화 환경(E) 지표</t>
    <phoneticPr fontId="18" type="noConversion"/>
  </si>
  <si>
    <t>대한유화 지배구조(G) 지표</t>
    <phoneticPr fontId="18" type="noConversion"/>
  </si>
  <si>
    <r>
      <t>대한유화 조직규모</t>
    </r>
    <r>
      <rPr>
        <b/>
        <sz val="14"/>
        <color theme="0"/>
        <rFont val="Wingdings"/>
        <charset val="2"/>
      </rPr>
      <t></t>
    </r>
    <r>
      <rPr>
        <b/>
        <sz val="14"/>
        <color theme="0"/>
        <rFont val="맑은 고딕"/>
        <family val="3"/>
        <charset val="129"/>
        <scheme val="minor"/>
      </rPr>
      <t>경제 지표</t>
    </r>
    <phoneticPr fontId="18" type="noConversion"/>
  </si>
  <si>
    <t>본사</t>
    <phoneticPr fontId="18" type="noConversion"/>
  </si>
  <si>
    <t>임직원 수</t>
    <phoneticPr fontId="18" type="noConversion"/>
  </si>
  <si>
    <t>정부의 주식보유 비율</t>
    <phoneticPr fontId="18" type="noConversion"/>
  </si>
  <si>
    <t>%</t>
    <phoneticPr fontId="18" type="noConversion"/>
  </si>
  <si>
    <t>명</t>
    <phoneticPr fontId="18" type="noConversion"/>
  </si>
  <si>
    <t>등기임원의 지분율 합계</t>
    <phoneticPr fontId="18" type="noConversion"/>
  </si>
  <si>
    <t>불성실 공시 지정</t>
    <phoneticPr fontId="18" type="noConversion"/>
  </si>
  <si>
    <t>제공한 정보의 보고기간 (회계 연도 또는 역년)</t>
    <phoneticPr fontId="18" type="noConversion"/>
  </si>
  <si>
    <t>보고 주기 (매년, 격년 등)</t>
    <phoneticPr fontId="18" type="noConversion"/>
  </si>
  <si>
    <t>부패 위험을 평가한 사업장 수</t>
    <phoneticPr fontId="18" type="noConversion"/>
  </si>
  <si>
    <t>전체 사업장 수</t>
    <phoneticPr fontId="18" type="noConversion"/>
  </si>
  <si>
    <t>부패 위험을 평가한 사업장 비율</t>
    <phoneticPr fontId="18" type="noConversion"/>
  </si>
  <si>
    <t>조직의 반부패 정책 및 절차에 대한 공지를 받은 근로자 비율</t>
    <phoneticPr fontId="18" type="noConversion"/>
  </si>
  <si>
    <t>확인된 부패 사례 수</t>
    <phoneticPr fontId="18" type="noConversion"/>
  </si>
  <si>
    <t>개</t>
    <phoneticPr fontId="18" type="noConversion"/>
  </si>
  <si>
    <t>건</t>
    <phoneticPr fontId="18" type="noConversion"/>
  </si>
  <si>
    <t>년</t>
    <phoneticPr fontId="18" type="noConversion"/>
  </si>
  <si>
    <t>정부 주식 보유 여부</t>
    <phoneticPr fontId="18" type="noConversion"/>
  </si>
  <si>
    <t>오존파괴물질(ODS)</t>
    <phoneticPr fontId="18" type="noConversion"/>
  </si>
  <si>
    <t>임직원 근속 연수</t>
    <phoneticPr fontId="18" type="noConversion"/>
  </si>
  <si>
    <t>지역사회 임팩트</t>
    <phoneticPr fontId="18" type="noConversion"/>
  </si>
  <si>
    <t>주요 사업장에서 현지 공급업체에 지급하는 지출 비율</t>
    <phoneticPr fontId="18" type="noConversion"/>
  </si>
  <si>
    <t>tCO2-e</t>
    <phoneticPr fontId="18" type="noConversion"/>
  </si>
  <si>
    <t>수입량</t>
    <phoneticPr fontId="18" type="noConversion"/>
  </si>
  <si>
    <t>tCFC-11</t>
    <phoneticPr fontId="18" type="noConversion"/>
  </si>
  <si>
    <t>전사</t>
    <phoneticPr fontId="18" type="noConversion"/>
  </si>
  <si>
    <t>본사</t>
    <phoneticPr fontId="18" type="noConversion"/>
  </si>
  <si>
    <t>NOx 배출량</t>
    <phoneticPr fontId="18" type="noConversion"/>
  </si>
  <si>
    <t>SOx 배출량</t>
    <phoneticPr fontId="18" type="noConversion"/>
  </si>
  <si>
    <t>에너지 소비 감축량 (에너지 보존, 효율성 개선 기반)</t>
    <phoneticPr fontId="18" type="noConversion"/>
  </si>
  <si>
    <t>용수 소비량</t>
    <phoneticPr fontId="18" type="noConversion"/>
  </si>
  <si>
    <t>용수취수량 - 공업용수</t>
    <phoneticPr fontId="18" type="noConversion"/>
  </si>
  <si>
    <t>용수 재사용/재활용량</t>
    <phoneticPr fontId="18" type="noConversion"/>
  </si>
  <si>
    <t>용수 재순환/재활용 비율</t>
    <phoneticPr fontId="18" type="noConversion"/>
  </si>
  <si>
    <t>TJ</t>
    <phoneticPr fontId="18" type="noConversion"/>
  </si>
  <si>
    <t>0.1% 이하</t>
    <phoneticPr fontId="18" type="noConversion"/>
  </si>
  <si>
    <t>직접적인 경제가치 - 수익 (영업이익)</t>
    <phoneticPr fontId="18" type="noConversion"/>
  </si>
  <si>
    <t>TOE</t>
    <phoneticPr fontId="18" type="noConversion"/>
  </si>
  <si>
    <t>Ton</t>
    <phoneticPr fontId="18" type="noConversion"/>
  </si>
  <si>
    <t>명</t>
    <phoneticPr fontId="18" type="noConversion"/>
  </si>
  <si>
    <t>에너지 소비 감축</t>
    <phoneticPr fontId="18" type="noConversion"/>
  </si>
  <si>
    <t>화학물질 배출량</t>
    <phoneticPr fontId="18" type="noConversion"/>
  </si>
  <si>
    <t>전사</t>
    <phoneticPr fontId="18" type="noConversion"/>
  </si>
  <si>
    <t>용수 소비량 집약도 (매출액 원단위)</t>
    <phoneticPr fontId="18" type="noConversion"/>
  </si>
  <si>
    <t>Ton</t>
    <phoneticPr fontId="18" type="noConversion"/>
  </si>
  <si>
    <t>2022년</t>
    <phoneticPr fontId="18" type="noConversion"/>
  </si>
  <si>
    <t>2023년</t>
    <phoneticPr fontId="18" type="noConversion"/>
  </si>
  <si>
    <t>2024년</t>
    <phoneticPr fontId="18" type="noConversion"/>
  </si>
  <si>
    <t>mg/L</t>
    <phoneticPr fontId="18" type="noConversion"/>
  </si>
  <si>
    <t>모든 이사회 안건에 대해 이사회 구성원이 충분한 검토할 수 있도록 하는 사전통지 최소 통지 일자</t>
    <phoneticPr fontId="18" type="noConversion"/>
  </si>
  <si>
    <t>외부감사인에 지급한 감사용역보수 대비 비감사용역보수 수준</t>
    <phoneticPr fontId="18" type="noConversion"/>
  </si>
  <si>
    <t>사외이사가 반대 또는 수정의견을 제시한 안건 수</t>
    <phoneticPr fontId="18" type="noConversion"/>
  </si>
  <si>
    <t>이사회에 보고된 중요사항의 보고 횟수</t>
    <phoneticPr fontId="18" type="noConversion"/>
  </si>
  <si>
    <t>순 매출 (연결기준)</t>
    <phoneticPr fontId="18" type="noConversion"/>
  </si>
  <si>
    <t>경제적 가치 분배 - 임직원(인건비)</t>
    <phoneticPr fontId="18" type="noConversion"/>
  </si>
  <si>
    <t>경제적 가치 분배 - 복리후생비</t>
    <phoneticPr fontId="18" type="noConversion"/>
  </si>
  <si>
    <t>경제적 가치 분배 - 주주(배당금)</t>
    <phoneticPr fontId="18" type="noConversion"/>
  </si>
  <si>
    <t xml:space="preserve">경제적 가치 분배 - 기부금 </t>
    <phoneticPr fontId="18" type="noConversion"/>
  </si>
  <si>
    <t>법인세비용차감전순이익(손실)</t>
    <phoneticPr fontId="18" type="noConversion"/>
  </si>
  <si>
    <t>명목세액</t>
    <phoneticPr fontId="18" type="noConversion"/>
  </si>
  <si>
    <t>실질세액</t>
    <phoneticPr fontId="18" type="noConversion"/>
  </si>
  <si>
    <t>명목세율</t>
    <phoneticPr fontId="18" type="noConversion"/>
  </si>
  <si>
    <t>실질세율</t>
    <phoneticPr fontId="18" type="noConversion"/>
  </si>
  <si>
    <t>천 원</t>
    <phoneticPr fontId="18" type="noConversion"/>
  </si>
  <si>
    <t>억 원</t>
    <phoneticPr fontId="18" type="noConversion"/>
  </si>
  <si>
    <t>%</t>
    <phoneticPr fontId="18" type="noConversion"/>
  </si>
  <si>
    <t>울산</t>
    <phoneticPr fontId="18" type="noConversion"/>
  </si>
  <si>
    <t>온산</t>
    <phoneticPr fontId="18" type="noConversion"/>
  </si>
  <si>
    <t>물 스트레스 지역의 물 소비량</t>
    <phoneticPr fontId="18" type="noConversion"/>
  </si>
  <si>
    <t>합계</t>
    <phoneticPr fontId="18" type="noConversion"/>
  </si>
  <si>
    <t>Ton</t>
    <phoneticPr fontId="18" type="noConversion"/>
  </si>
  <si>
    <t>건</t>
    <phoneticPr fontId="18" type="noConversion"/>
  </si>
  <si>
    <t>%</t>
    <phoneticPr fontId="18" type="noConversion"/>
  </si>
  <si>
    <t>전사</t>
    <phoneticPr fontId="18" type="noConversion"/>
  </si>
  <si>
    <t>시간</t>
    <phoneticPr fontId="18" type="noConversion"/>
  </si>
  <si>
    <t>원</t>
    <phoneticPr fontId="18" type="noConversion"/>
  </si>
  <si>
    <t>명</t>
    <phoneticPr fontId="18" type="noConversion"/>
  </si>
  <si>
    <t>울산</t>
    <phoneticPr fontId="18" type="noConversion"/>
  </si>
  <si>
    <t>온산</t>
    <phoneticPr fontId="18" type="noConversion"/>
  </si>
  <si>
    <t>업무와 관련된 근로손실재해율(LTIFR)</t>
    <phoneticPr fontId="18" type="noConversion"/>
  </si>
  <si>
    <t>시간</t>
    <phoneticPr fontId="18" type="noConversion"/>
  </si>
  <si>
    <t>백만 근로시간 당 건수</t>
    <phoneticPr fontId="18" type="noConversion"/>
  </si>
  <si>
    <t xml:space="preserve">협력사 전체 근로시간 </t>
    <phoneticPr fontId="18" type="noConversion"/>
  </si>
  <si>
    <t>업무와 관련된 근로손실재해율(LTIFR)</t>
    <phoneticPr fontId="18" type="noConversion"/>
  </si>
  <si>
    <t>업무 관련 질병 발생 수</t>
    <phoneticPr fontId="18" type="noConversion"/>
  </si>
  <si>
    <t>업무 관련 질병으로 인한 사망자 수</t>
    <phoneticPr fontId="18" type="noConversion"/>
  </si>
  <si>
    <t>안전경영 교육 실시 시간</t>
    <phoneticPr fontId="18" type="noConversion"/>
  </si>
  <si>
    <t>개사</t>
    <phoneticPr fontId="18" type="noConversion"/>
  </si>
  <si>
    <t xml:space="preserve">외부 당사자가 제기하고 조직에서 확인된 불만 건수 </t>
    <phoneticPr fontId="18" type="noConversion"/>
  </si>
  <si>
    <t>규제기관으로 부터 제기된 불만 건수</t>
    <phoneticPr fontId="18" type="noConversion"/>
  </si>
  <si>
    <t>고객 데이터 유출 건수</t>
    <phoneticPr fontId="18" type="noConversion"/>
  </si>
  <si>
    <t>고객 데이터 도난 건수</t>
    <phoneticPr fontId="18" type="noConversion"/>
  </si>
  <si>
    <t>고개 데이터 분실 건수</t>
    <phoneticPr fontId="18" type="noConversion"/>
  </si>
  <si>
    <t>제품 및 서비스의 보건안전 관련 벌금 또는 처벌을 받은 사건 수</t>
    <phoneticPr fontId="18" type="noConversion"/>
  </si>
  <si>
    <t>제품 및 서비스의 보건안전 위반에 대해 경고를 받은 사건 수</t>
    <phoneticPr fontId="18" type="noConversion"/>
  </si>
  <si>
    <t>제품 및 서비스의 보건안전 자율 규정 위반 건수</t>
    <phoneticPr fontId="18" type="noConversion"/>
  </si>
  <si>
    <t>사회적·경제적 측면의 법률 및 규정 위반 건수</t>
    <phoneticPr fontId="18" type="noConversion"/>
  </si>
  <si>
    <t>위반으로 발생한 금전적 손실의 총액(벌금 등)</t>
    <phoneticPr fontId="18" type="noConversion"/>
  </si>
  <si>
    <t>원</t>
    <phoneticPr fontId="18" type="noConversion"/>
  </si>
  <si>
    <t>분쟁해결제도에 제기된 사건 수</t>
    <phoneticPr fontId="18" type="noConversion"/>
  </si>
  <si>
    <t>등기임원 중 지배주주 및 친인척이 아닌 여성 임원의 수</t>
    <phoneticPr fontId="18" type="noConversion"/>
  </si>
  <si>
    <t>감사위원회 위원 중에 법상 회계 또는 재무 전문가 요건을 충족하는 위원의 수</t>
    <phoneticPr fontId="18" type="noConversion"/>
  </si>
  <si>
    <t>최대주주 및 특수관계인의 지분율</t>
    <phoneticPr fontId="18" type="noConversion"/>
  </si>
  <si>
    <t xml:space="preserve">최대주주 및 특수관계인(임원 및 계열회사 포함)을 제외한 5% 이상 지분보유자의 지분율 </t>
    <phoneticPr fontId="18" type="noConversion"/>
  </si>
  <si>
    <t>주</t>
    <phoneticPr fontId="18" type="noConversion"/>
  </si>
  <si>
    <t>CEO 총 보수</t>
    <phoneticPr fontId="18" type="noConversion"/>
  </si>
  <si>
    <t>천 원</t>
    <phoneticPr fontId="18" type="noConversion"/>
  </si>
  <si>
    <t>CEO를 제외한 전체 직원의 보수 평균</t>
    <phoneticPr fontId="18" type="noConversion"/>
  </si>
  <si>
    <t>이사 보수총액</t>
    <phoneticPr fontId="18" type="noConversion"/>
  </si>
  <si>
    <t>백만 원</t>
    <phoneticPr fontId="18" type="noConversion"/>
  </si>
  <si>
    <t>이사 1인당 평균 보수액</t>
    <phoneticPr fontId="18" type="noConversion"/>
  </si>
  <si>
    <t>전사</t>
    <phoneticPr fontId="18" type="noConversion"/>
  </si>
  <si>
    <t>환경/사회영향을 평가한 공급업체 수</t>
    <phoneticPr fontId="18" type="noConversion"/>
  </si>
  <si>
    <t>-</t>
    <phoneticPr fontId="18" type="noConversion"/>
  </si>
  <si>
    <t xml:space="preserve">현지(국내) 공급업체 조달 비용 </t>
    <phoneticPr fontId="18" type="noConversion"/>
  </si>
  <si>
    <t>전체 공급업체 조달 비용</t>
    <phoneticPr fontId="18" type="noConversion"/>
  </si>
  <si>
    <t>현지 공급업체 조달 비용 비율</t>
    <phoneticPr fontId="18" type="noConversion"/>
  </si>
  <si>
    <t>합계</t>
    <phoneticPr fontId="18" type="noConversion"/>
  </si>
  <si>
    <t>사업장</t>
    <phoneticPr fontId="18" type="noConversion"/>
  </si>
  <si>
    <t>명</t>
    <phoneticPr fontId="18" type="noConversion"/>
  </si>
  <si>
    <t>확인된 부패 사례를 이유로 근로자가 해고를 받은 사례 수</t>
    <phoneticPr fontId="18" type="noConversion"/>
  </si>
  <si>
    <t>확인된 부패 사례를 이유로 근로자가 징계를 받은 사례 수</t>
    <phoneticPr fontId="18" type="noConversion"/>
  </si>
  <si>
    <t>부패위반으로 인하여 협력사와 계약을 종료한 사례 수</t>
    <phoneticPr fontId="18" type="noConversion"/>
  </si>
  <si>
    <t>부패위반으로 인하여 협력사와 계약이 갱신되지 않은 사례 수</t>
    <phoneticPr fontId="18" type="noConversion"/>
  </si>
  <si>
    <t>전사</t>
    <phoneticPr fontId="18" type="noConversion"/>
  </si>
  <si>
    <t>%</t>
    <phoneticPr fontId="18" type="noConversion"/>
  </si>
  <si>
    <t>최근 3개년 친환경 제품/서비스 구매 개선 실적</t>
    <phoneticPr fontId="18" type="noConversion"/>
  </si>
  <si>
    <t xml:space="preserve">전사 </t>
    <phoneticPr fontId="18" type="noConversion"/>
  </si>
  <si>
    <t xml:space="preserve">LCA를 수행한 제품의 수 </t>
    <phoneticPr fontId="18" type="noConversion"/>
  </si>
  <si>
    <t>개수</t>
    <phoneticPr fontId="18" type="noConversion"/>
  </si>
  <si>
    <t>전체 제품의 수</t>
    <phoneticPr fontId="18" type="noConversion"/>
  </si>
  <si>
    <t>전체 제품 중 LCA를 수행한 제품의 비율</t>
    <phoneticPr fontId="18" type="noConversion"/>
  </si>
  <si>
    <t>온산</t>
    <phoneticPr fontId="18" type="noConversion"/>
  </si>
  <si>
    <t>조직 내부 재생에너지 사용 비율</t>
    <phoneticPr fontId="18" type="noConversion"/>
  </si>
  <si>
    <t>조직 내부 자체 생성 에너지 총량</t>
    <phoneticPr fontId="18" type="noConversion"/>
  </si>
  <si>
    <t>배출 제한 규정이 적용되는 직접 온실가스 배출량 비율</t>
    <phoneticPr fontId="18" type="noConversion"/>
  </si>
  <si>
    <t>휘발성 유기화합물(VOC) 배출량</t>
    <phoneticPr fontId="18" type="noConversion"/>
  </si>
  <si>
    <t>입자상 물질(PM) 배출량</t>
    <phoneticPr fontId="18" type="noConversion"/>
  </si>
  <si>
    <t xml:space="preserve"> 합계 </t>
    <phoneticPr fontId="18" type="noConversion"/>
  </si>
  <si>
    <t>시간</t>
    <phoneticPr fontId="18" type="noConversion"/>
  </si>
  <si>
    <t>제품 및 서비스의 보건안전 관련 법규 위반 건수</t>
    <phoneticPr fontId="18" type="noConversion"/>
  </si>
  <si>
    <t>이사 교육 참여 시간</t>
    <phoneticPr fontId="18" type="noConversion"/>
  </si>
  <si>
    <t>정기 주주총회 개최시 장소, 안건 등에 관한 사항의 사전 통지 일자</t>
    <phoneticPr fontId="18" type="noConversion"/>
  </si>
  <si>
    <t>일</t>
    <phoneticPr fontId="18" type="noConversion"/>
  </si>
  <si>
    <t>자율공시 건수</t>
    <phoneticPr fontId="18" type="noConversion"/>
  </si>
  <si>
    <t>조회공시 유무</t>
    <phoneticPr fontId="18" type="noConversion"/>
  </si>
  <si>
    <t>비고</t>
    <phoneticPr fontId="18" type="noConversion"/>
  </si>
  <si>
    <t>- 연결기준</t>
    <phoneticPr fontId="18" type="noConversion"/>
  </si>
  <si>
    <t>- 명목세액/법인세비용차감전순이익*100</t>
    <phoneticPr fontId="18" type="noConversion"/>
  </si>
  <si>
    <t>- 실질세액/법인세비용차감전순이익*100</t>
    <phoneticPr fontId="18" type="noConversion"/>
  </si>
  <si>
    <t>- 2022년 감사위원회 최초설치</t>
    <phoneticPr fontId="18" type="noConversion"/>
  </si>
  <si>
    <t>- 발행주식 총수 대비</t>
    <phoneticPr fontId="18" type="noConversion"/>
  </si>
  <si>
    <t>총 폐기물</t>
    <phoneticPr fontId="18" type="noConversion"/>
  </si>
  <si>
    <t>직접 온실가스 배출 총량</t>
    <phoneticPr fontId="18" type="noConversion"/>
  </si>
  <si>
    <t>지역기반(location-based) 간접 온실가스 배출 총량</t>
    <phoneticPr fontId="18" type="noConversion"/>
  </si>
  <si>
    <t>시장기반(market-based) 간접 온실가스 배출 총량</t>
    <phoneticPr fontId="18" type="noConversion"/>
  </si>
  <si>
    <t>- 매출액 원단위 연결기준</t>
    <phoneticPr fontId="18" type="noConversion"/>
  </si>
  <si>
    <t>- 여성의 기본 급여/남성의 기본 급여</t>
    <phoneticPr fontId="18" type="noConversion"/>
  </si>
  <si>
    <t>단체협약 가입율</t>
    <phoneticPr fontId="18" type="noConversion"/>
  </si>
  <si>
    <t>- 사망자 제외</t>
    <phoneticPr fontId="18" type="noConversion"/>
  </si>
  <si>
    <t>- 재해발생건수/연간총근로시간 * 1,000,000</t>
    <phoneticPr fontId="18" type="noConversion"/>
  </si>
  <si>
    <t>감사위원회 개최횟수</t>
    <phoneticPr fontId="18" type="noConversion"/>
  </si>
  <si>
    <t>회</t>
    <phoneticPr fontId="18" type="noConversion"/>
  </si>
  <si>
    <t>- 주요 경영진(등기임원) 제외 (사업보고서 기준)</t>
    <phoneticPr fontId="18" type="noConversion"/>
  </si>
  <si>
    <t>대한유화 2024 ESG Factbook</t>
    <phoneticPr fontId="18" type="noConversion"/>
  </si>
  <si>
    <t>Updated : 2024. 06.</t>
    <phoneticPr fontId="18" type="noConversion"/>
  </si>
  <si>
    <t>임직원</t>
    <phoneticPr fontId="18" type="noConversion"/>
  </si>
  <si>
    <t>인권 고충 처리</t>
    <phoneticPr fontId="18" type="noConversion"/>
  </si>
  <si>
    <t>인권 이외 고충 처리</t>
    <phoneticPr fontId="18" type="noConversion"/>
  </si>
  <si>
    <t>임직원 외 이해관계자(고객, 협력사 등)</t>
    <phoneticPr fontId="18" type="noConversion"/>
  </si>
  <si>
    <t>인권 고충 접수</t>
    <phoneticPr fontId="18" type="noConversion"/>
  </si>
  <si>
    <t>인권 이외 고충 접수</t>
    <phoneticPr fontId="18" type="noConversion"/>
  </si>
  <si>
    <t>- 등기, 미등기임원, 비상근 등 포함</t>
    <phoneticPr fontId="18" type="noConversion"/>
  </si>
  <si>
    <t>남성 이사회 인원수</t>
    <phoneticPr fontId="18" type="noConversion"/>
  </si>
  <si>
    <t>여성 이사회 인원수</t>
  </si>
  <si>
    <t>성별</t>
    <phoneticPr fontId="18" type="noConversion"/>
  </si>
  <si>
    <t>30세 미만 이사회 인원 수</t>
    <phoneticPr fontId="18" type="noConversion"/>
  </si>
  <si>
    <t>30세 이상 50세 미만 이사회 인원 수</t>
    <phoneticPr fontId="18" type="noConversion"/>
  </si>
  <si>
    <t>50세 이상 이사회 인원 수</t>
    <phoneticPr fontId="18" type="noConversion"/>
  </si>
  <si>
    <t>연령별</t>
    <phoneticPr fontId="18" type="noConversion"/>
  </si>
  <si>
    <t>-출처: 내외부 소통채널 합산
(신문고, 사이버감사실, 협력사 협의체, 건의함)</t>
    <phoneticPr fontId="18" type="noConversion"/>
  </si>
  <si>
    <t>-</t>
  </si>
  <si>
    <t>- 2022, 2023 데이터 단순 입력오류로 수정</t>
    <phoneticPr fontId="18" type="noConversion"/>
  </si>
  <si>
    <t>윤리/반부패 교육</t>
    <phoneticPr fontId="18" type="noConversion"/>
  </si>
  <si>
    <t>교육 이수 인원</t>
    <phoneticPr fontId="18" type="noConversion"/>
  </si>
  <si>
    <t>교육받은 근로자의 비율</t>
    <phoneticPr fontId="18" type="noConversion"/>
  </si>
  <si>
    <t xml:space="preserve">교육 받은 이사회 구성원 수 </t>
    <phoneticPr fontId="18" type="noConversion"/>
  </si>
  <si>
    <t>부패 위험 평가</t>
    <phoneticPr fontId="18" type="noConversion"/>
  </si>
  <si>
    <t>확인된 부패 사례</t>
    <phoneticPr fontId="18" type="noConversion"/>
  </si>
  <si>
    <t>부패 위반</t>
    <phoneticPr fontId="18" type="noConversion"/>
  </si>
  <si>
    <t>진행중</t>
    <phoneticPr fontId="18" type="noConversion"/>
  </si>
  <si>
    <t>완료 건수</t>
    <phoneticPr fontId="18" type="noConversion"/>
  </si>
  <si>
    <t>불공정 행위에 대한 법적 조치의 수</t>
    <phoneticPr fontId="18" type="noConversion"/>
  </si>
  <si>
    <t>CEO 보수</t>
    <phoneticPr fontId="18" type="noConversion"/>
  </si>
  <si>
    <t>이사 보수</t>
    <phoneticPr fontId="18" type="noConversion"/>
  </si>
  <si>
    <t>독립이사(사외이사)</t>
    <phoneticPr fontId="18" type="noConversion"/>
  </si>
  <si>
    <t>수</t>
    <phoneticPr fontId="18" type="noConversion"/>
  </si>
  <si>
    <t>비율</t>
    <phoneticPr fontId="18" type="noConversion"/>
  </si>
  <si>
    <t>이사회 내 여성 이사</t>
    <phoneticPr fontId="18" type="noConversion"/>
  </si>
  <si>
    <t>최대주주 및 특수관계인을 제외한 사내이사의 지분율 합계</t>
    <phoneticPr fontId="18" type="noConversion"/>
  </si>
  <si>
    <t>- 금액은 시가기준</t>
    <phoneticPr fontId="18" type="noConversion"/>
  </si>
  <si>
    <t>(주)코리아에어텍</t>
    <phoneticPr fontId="18" type="noConversion"/>
  </si>
  <si>
    <t>오드펠터미널코리아㈜</t>
    <phoneticPr fontId="18" type="noConversion"/>
  </si>
  <si>
    <t>㈜한주</t>
    <phoneticPr fontId="18" type="noConversion"/>
  </si>
  <si>
    <t>KPIC DAWN (SHANGHAI) POLYMER</t>
    <phoneticPr fontId="18" type="noConversion"/>
  </si>
  <si>
    <t>회사에 대한 계열회사의 지분율</t>
    <phoneticPr fontId="18" type="noConversion"/>
  </si>
  <si>
    <t>매입 금액</t>
    <phoneticPr fontId="18" type="noConversion"/>
  </si>
  <si>
    <t>보유 현황</t>
    <phoneticPr fontId="18" type="noConversion"/>
  </si>
  <si>
    <t>보유 지분율</t>
    <phoneticPr fontId="18" type="noConversion"/>
  </si>
  <si>
    <t>자기주식</t>
    <phoneticPr fontId="18" type="noConversion"/>
  </si>
  <si>
    <t>남성 임직원 비율</t>
    <phoneticPr fontId="18" type="noConversion"/>
  </si>
  <si>
    <t>여성 임직원 비율</t>
  </si>
  <si>
    <t>30세 미만 임직원 비율</t>
  </si>
  <si>
    <t>30~50세 임직원 비율</t>
  </si>
  <si>
    <t>50세 초과 임직원 비율</t>
  </si>
  <si>
    <t>여성 임직원 비율</t>
    <phoneticPr fontId="18" type="noConversion"/>
  </si>
  <si>
    <t>연령별</t>
    <phoneticPr fontId="18" type="noConversion"/>
  </si>
  <si>
    <t>남성 임직원 수</t>
    <phoneticPr fontId="18" type="noConversion"/>
  </si>
  <si>
    <t>여성 임직원 수</t>
    <phoneticPr fontId="18" type="noConversion"/>
  </si>
  <si>
    <t>종신 계약</t>
    <phoneticPr fontId="18" type="noConversion"/>
  </si>
  <si>
    <t>기간제 계약</t>
    <phoneticPr fontId="18" type="noConversion"/>
  </si>
  <si>
    <t>여성 관리직</t>
    <phoneticPr fontId="18" type="noConversion"/>
  </si>
  <si>
    <t>다양성</t>
    <phoneticPr fontId="18" type="noConversion"/>
  </si>
  <si>
    <t>성별</t>
    <phoneticPr fontId="18" type="noConversion"/>
  </si>
  <si>
    <t>30세 미만 임직원 수</t>
    <phoneticPr fontId="18" type="noConversion"/>
  </si>
  <si>
    <t>30세~50세 미만 임직원 수</t>
    <phoneticPr fontId="18" type="noConversion"/>
  </si>
  <si>
    <t>50세 이상 임직원 수</t>
    <phoneticPr fontId="18" type="noConversion"/>
  </si>
  <si>
    <t>30세 미만 임직원 비율</t>
    <phoneticPr fontId="18" type="noConversion"/>
  </si>
  <si>
    <t>30세~50세 미만 임직원 비율</t>
    <phoneticPr fontId="18" type="noConversion"/>
  </si>
  <si>
    <t>50세 이상 임직원 비율</t>
    <phoneticPr fontId="18" type="noConversion"/>
  </si>
  <si>
    <t>3. 정부 주식 보유 여부</t>
    <phoneticPr fontId="18" type="noConversion"/>
  </si>
  <si>
    <t>3. 임직원 근속연수</t>
    <phoneticPr fontId="18" type="noConversion"/>
  </si>
  <si>
    <t>4. 임직원 보수</t>
    <phoneticPr fontId="18" type="noConversion"/>
  </si>
  <si>
    <t>5. 인재개발</t>
    <phoneticPr fontId="18" type="noConversion"/>
  </si>
  <si>
    <t>평균 급여</t>
    <phoneticPr fontId="18" type="noConversion"/>
  </si>
  <si>
    <t>남성</t>
    <phoneticPr fontId="18" type="noConversion"/>
  </si>
  <si>
    <t>여성</t>
    <phoneticPr fontId="18" type="noConversion"/>
  </si>
  <si>
    <t>남성 대비 여성 보수 비율</t>
    <phoneticPr fontId="18" type="noConversion"/>
  </si>
  <si>
    <t>전체 임직원 수</t>
    <phoneticPr fontId="18" type="noConversion"/>
  </si>
  <si>
    <t>전체 임직원 비율</t>
    <phoneticPr fontId="18" type="noConversion"/>
  </si>
  <si>
    <t>성과 평가 및 경력 개발 심사를 받은 임직원 수</t>
    <phoneticPr fontId="18" type="noConversion"/>
  </si>
  <si>
    <t>교육 시간</t>
    <phoneticPr fontId="18" type="noConversion"/>
  </si>
  <si>
    <t>교육 비용</t>
    <phoneticPr fontId="18" type="noConversion"/>
  </si>
  <si>
    <t>1인당 교육시간</t>
    <phoneticPr fontId="18" type="noConversion"/>
  </si>
  <si>
    <t>전체 교육비용</t>
    <phoneticPr fontId="18" type="noConversion"/>
  </si>
  <si>
    <t>전체 교육시간</t>
    <phoneticPr fontId="18" type="noConversion"/>
  </si>
  <si>
    <t>1인당 교육비용</t>
    <phoneticPr fontId="18" type="noConversion"/>
  </si>
  <si>
    <t>- 전사 법정의무교육 기준
- 연중 입퇴사자 반영된 수치로 '경제'의 임직원 수와 상이</t>
    <phoneticPr fontId="18" type="noConversion"/>
  </si>
  <si>
    <t>- 전사 법정의무교육 기준</t>
    <phoneticPr fontId="18" type="noConversion"/>
  </si>
  <si>
    <t>- 전사 법정의무교육 및 기타 교육 포함</t>
    <phoneticPr fontId="18" type="noConversion"/>
  </si>
  <si>
    <t xml:space="preserve">임직원 전체 근로시간 </t>
    <phoneticPr fontId="18" type="noConversion"/>
  </si>
  <si>
    <t>업무 관련 상해로 인한 사망자</t>
    <phoneticPr fontId="18" type="noConversion"/>
  </si>
  <si>
    <t>업무 관련 상해로 인한 중상자</t>
    <phoneticPr fontId="18" type="noConversion"/>
  </si>
  <si>
    <t>지역사회 기여활동 수행 사업장 비율</t>
    <phoneticPr fontId="18" type="noConversion"/>
  </si>
  <si>
    <t>사회공헌 프로그램 투입 비용 (기부금 총액)</t>
    <phoneticPr fontId="18" type="noConversion"/>
  </si>
  <si>
    <t>사회공헌 활동 참여 임직원 수</t>
    <phoneticPr fontId="18" type="noConversion"/>
  </si>
  <si>
    <t>사회공헌 활동 참여 시간</t>
    <phoneticPr fontId="18" type="noConversion"/>
  </si>
  <si>
    <t>정보보호 투자 비율</t>
    <phoneticPr fontId="18" type="noConversion"/>
  </si>
  <si>
    <t>전기 판매량</t>
    <phoneticPr fontId="18" type="noConversion"/>
  </si>
  <si>
    <t>스팀 판매량</t>
    <phoneticPr fontId="18" type="noConversion"/>
  </si>
  <si>
    <t>TJ/억원</t>
    <phoneticPr fontId="18" type="noConversion"/>
  </si>
  <si>
    <t>3. 에너지 소비 감축</t>
    <phoneticPr fontId="18" type="noConversion"/>
  </si>
  <si>
    <t>4. 용수사용 총량 및 재활용 비율</t>
    <phoneticPr fontId="18" type="noConversion"/>
  </si>
  <si>
    <t>2. 에너지 집약도</t>
    <phoneticPr fontId="18" type="noConversion"/>
  </si>
  <si>
    <t>5. 폐수 방류량</t>
    <phoneticPr fontId="18" type="noConversion"/>
  </si>
  <si>
    <t>6. 용수 소비량 (취수량 - 방류량)</t>
    <phoneticPr fontId="18" type="noConversion"/>
  </si>
  <si>
    <t>7. 환경법규 제재</t>
    <phoneticPr fontId="18" type="noConversion"/>
  </si>
  <si>
    <t>8. 직접 온실가스(GHG) 배출 (Scope 1)</t>
    <phoneticPr fontId="18" type="noConversion"/>
  </si>
  <si>
    <t>9. 간접 온실가스(GHG) 배출 (Scope 2)</t>
    <phoneticPr fontId="18" type="noConversion"/>
  </si>
  <si>
    <t>10. 온실가스 총 배출량 (Scope1+2)</t>
    <phoneticPr fontId="18" type="noConversion"/>
  </si>
  <si>
    <t>11. 온실가스(GHG) 배출 집약도</t>
    <phoneticPr fontId="18" type="noConversion"/>
  </si>
  <si>
    <r>
      <t>12. NO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x, SO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 및 기타 중요한 대기 배출물</t>
    </r>
    <phoneticPr fontId="18" type="noConversion"/>
  </si>
  <si>
    <t>13. 오존파괴물질(ODS)</t>
    <phoneticPr fontId="18" type="noConversion"/>
  </si>
  <si>
    <t>14. 수질오염물질</t>
    <phoneticPr fontId="18" type="noConversion"/>
  </si>
  <si>
    <t>15. 폐기물 발생량</t>
    <phoneticPr fontId="18" type="noConversion"/>
  </si>
  <si>
    <t>16. 제품 전과정평가(LCA)</t>
    <phoneticPr fontId="18" type="noConversion"/>
  </si>
  <si>
    <t>17. 화학물질</t>
    <phoneticPr fontId="18" type="noConversion"/>
  </si>
  <si>
    <t>18. 친환경 제품/서비스 구매 개선</t>
    <phoneticPr fontId="18" type="noConversion"/>
  </si>
  <si>
    <t>19. 친환경/사회 제품 개발</t>
    <phoneticPr fontId="18" type="noConversion"/>
  </si>
  <si>
    <t>저탄소 제품 매출액</t>
    <phoneticPr fontId="18" type="noConversion"/>
  </si>
  <si>
    <t>20. 환경경영 교육</t>
    <phoneticPr fontId="18" type="noConversion"/>
  </si>
  <si>
    <t>환경경영에 관한 총 임직원 교육 시간</t>
    <phoneticPr fontId="18" type="noConversion"/>
  </si>
  <si>
    <t>백만원</t>
  </si>
  <si>
    <t>TOC</t>
    <phoneticPr fontId="18" type="noConversion"/>
  </si>
  <si>
    <t>BOD</t>
    <phoneticPr fontId="18" type="noConversion"/>
  </si>
  <si>
    <t>SS</t>
    <phoneticPr fontId="18" type="noConversion"/>
  </si>
  <si>
    <t>관리 실적</t>
    <phoneticPr fontId="18" type="noConversion"/>
  </si>
  <si>
    <t>배출량</t>
    <phoneticPr fontId="18" type="noConversion"/>
  </si>
  <si>
    <t>Ton</t>
    <phoneticPr fontId="18" type="noConversion"/>
  </si>
  <si>
    <t>- 2023 데이터 취합 오류로 정정 공시</t>
    <phoneticPr fontId="18" type="noConversion"/>
  </si>
  <si>
    <t>지표</t>
    <phoneticPr fontId="18" type="noConversion"/>
  </si>
  <si>
    <t>대한유화 사회(S) 지표</t>
    <phoneticPr fontId="18" type="noConversion"/>
  </si>
  <si>
    <t>에너지 집약도 (매출액 원단위)</t>
    <phoneticPr fontId="18" type="noConversion"/>
  </si>
  <si>
    <t>폐수 방류량</t>
    <phoneticPr fontId="18" type="noConversion"/>
  </si>
  <si>
    <t>용암폐수처리장 및 소화수 사용분</t>
    <phoneticPr fontId="18" type="noConversion"/>
  </si>
  <si>
    <t>폐수종말처리장</t>
    <phoneticPr fontId="18" type="noConversion"/>
  </si>
  <si>
    <t>다른 조직 및 폐수 재활용처</t>
    <phoneticPr fontId="18" type="noConversion"/>
  </si>
  <si>
    <t>제재 조치의 수</t>
    <phoneticPr fontId="18" type="noConversion"/>
  </si>
  <si>
    <t>벌금 및 과태료</t>
    <phoneticPr fontId="18" type="noConversion"/>
  </si>
  <si>
    <t>온실가스 배출 집약도 (매출액 원단위)</t>
    <phoneticPr fontId="18" type="noConversion"/>
  </si>
  <si>
    <t>- 매출액 원단위 기준</t>
    <phoneticPr fontId="18" type="noConversion"/>
  </si>
  <si>
    <t>tCO2/억원</t>
    <phoneticPr fontId="18" type="noConversion"/>
  </si>
  <si>
    <t>일반폐기물</t>
    <phoneticPr fontId="18" type="noConversion"/>
  </si>
  <si>
    <t>재활용</t>
    <phoneticPr fontId="18" type="noConversion"/>
  </si>
  <si>
    <t>매립</t>
    <phoneticPr fontId="18" type="noConversion"/>
  </si>
  <si>
    <t>에너지 회수로 소각</t>
    <phoneticPr fontId="18" type="noConversion"/>
  </si>
  <si>
    <t>에너지 회수없이 소각</t>
    <phoneticPr fontId="18" type="noConversion"/>
  </si>
  <si>
    <t>기타</t>
    <phoneticPr fontId="18" type="noConversion"/>
  </si>
  <si>
    <t>지정폐기물</t>
    <phoneticPr fontId="18" type="noConversion"/>
  </si>
  <si>
    <t>전체 협력사 수</t>
    <phoneticPr fontId="18" type="noConversion"/>
  </si>
  <si>
    <t>안전 역량 등을 평가한 공급업체 수 합계</t>
    <phoneticPr fontId="18" type="noConversion"/>
  </si>
  <si>
    <t>수</t>
    <phoneticPr fontId="18" type="noConversion"/>
  </si>
  <si>
    <t>비율</t>
    <phoneticPr fontId="18" type="noConversion"/>
  </si>
  <si>
    <t>업무 관련 협력사 직원 사망자</t>
    <phoneticPr fontId="18" type="noConversion"/>
  </si>
  <si>
    <t>업무 관련 협력사 직원 중상자</t>
    <phoneticPr fontId="18" type="noConversion"/>
  </si>
  <si>
    <t>- 2023 데이터 취합 오류로 정정 공시</t>
  </si>
  <si>
    <t>총 육아휴직 사용자</t>
    <phoneticPr fontId="18" type="noConversion"/>
  </si>
  <si>
    <t>육아휴직 종료 후 직장에 복귀하여 12개월 간 근속한 임직원 수</t>
    <phoneticPr fontId="18" type="noConversion"/>
  </si>
  <si>
    <t>16. 지역 사회 임팩트</t>
    <phoneticPr fontId="18" type="noConversion"/>
  </si>
  <si>
    <t>17. 정보보호 투자</t>
    <phoneticPr fontId="18" type="noConversion"/>
  </si>
  <si>
    <t>18. 고객개인정보보호 위반 및 고객정보 분실 사실이 입증된 불만 건수</t>
    <phoneticPr fontId="18" type="noConversion"/>
  </si>
  <si>
    <t>19. 제품 및 서비스의 안전보건 영향에 관한 법률규정 및 자율규정 위반</t>
    <phoneticPr fontId="18" type="noConversion"/>
  </si>
  <si>
    <t>20. 사회적·경제적 측면의 법률 및 규정 위반</t>
    <phoneticPr fontId="18" type="noConversion"/>
  </si>
  <si>
    <t>21. 고충 처리 현황</t>
    <phoneticPr fontId="18" type="noConversion"/>
  </si>
  <si>
    <t>환경법규 제재</t>
    <phoneticPr fontId="18" type="noConversion"/>
  </si>
  <si>
    <t>간접 온실가스(GHG) 배출 (Scope 2)</t>
    <phoneticPr fontId="18" type="noConversion"/>
  </si>
  <si>
    <t>온실가스 총 배출량 (Scope1+2)</t>
    <phoneticPr fontId="18" type="noConversion"/>
  </si>
  <si>
    <t>폐기물 발생량</t>
    <phoneticPr fontId="18" type="noConversion"/>
  </si>
  <si>
    <t>제품 전과정평가(LCA)</t>
    <phoneticPr fontId="18" type="noConversion"/>
  </si>
  <si>
    <t>화학물질</t>
    <phoneticPr fontId="18" type="noConversion"/>
  </si>
  <si>
    <t>친환경 제품/서비스 구매 개선</t>
    <phoneticPr fontId="18" type="noConversion"/>
  </si>
  <si>
    <t>친환경/사회 제품 개발</t>
    <phoneticPr fontId="18" type="noConversion"/>
  </si>
  <si>
    <t>환경경영 교육</t>
    <phoneticPr fontId="18" type="noConversion"/>
  </si>
  <si>
    <t>신규 채용 임직원</t>
    <phoneticPr fontId="18" type="noConversion"/>
  </si>
  <si>
    <t>임직원 보수</t>
    <phoneticPr fontId="18" type="noConversion"/>
  </si>
  <si>
    <t>인재개발</t>
    <phoneticPr fontId="18" type="noConversion"/>
  </si>
  <si>
    <t>업무성과 및 경력 개발 평가</t>
    <phoneticPr fontId="18" type="noConversion"/>
  </si>
  <si>
    <t>이해관계자 소통</t>
    <phoneticPr fontId="18" type="noConversion"/>
  </si>
  <si>
    <t>노사관계</t>
    <phoneticPr fontId="18" type="noConversion"/>
  </si>
  <si>
    <t>윤리경영 / 컴플라이언스</t>
    <phoneticPr fontId="18" type="noConversion"/>
  </si>
  <si>
    <t>육아휴직</t>
    <phoneticPr fontId="18" type="noConversion"/>
  </si>
  <si>
    <t>보수 정책</t>
    <phoneticPr fontId="18" type="noConversion"/>
  </si>
  <si>
    <t>업무관련 상해 - 임직원</t>
    <phoneticPr fontId="18" type="noConversion"/>
  </si>
  <si>
    <t>업무관련 상해 - 협력사</t>
    <phoneticPr fontId="18" type="noConversion"/>
  </si>
  <si>
    <t>업무상 질병 - 임직원</t>
    <phoneticPr fontId="18" type="noConversion"/>
  </si>
  <si>
    <t>업무상 질병 - 협력사</t>
    <phoneticPr fontId="18" type="noConversion"/>
  </si>
  <si>
    <t>안전경영 교육</t>
    <phoneticPr fontId="18" type="noConversion"/>
  </si>
  <si>
    <t>공급망 관리</t>
    <phoneticPr fontId="18" type="noConversion"/>
  </si>
  <si>
    <t>정보보호 투자</t>
    <phoneticPr fontId="18" type="noConversion"/>
  </si>
  <si>
    <t>고객개인정보보호 위반 및 고객정보 분실 사실이 입증된 불만건수</t>
    <phoneticPr fontId="18" type="noConversion"/>
  </si>
  <si>
    <t>제품 및 서비스의 안전보건 영향에 관한 법률규정 및 자율규정 위반</t>
    <phoneticPr fontId="18" type="noConversion"/>
  </si>
  <si>
    <t>고충 처리 현황</t>
  </si>
  <si>
    <t>사회적/경제적 측면의 법률 및 규정 위반</t>
    <phoneticPr fontId="18" type="noConversion"/>
  </si>
  <si>
    <t>- 오프라인 결재 및 정년 퇴직 예정자, 고문실, 퇴사자 등으로 인해 기준일자별 데이터 상이</t>
    <phoneticPr fontId="18" type="noConversion"/>
  </si>
  <si>
    <t>1. 조직 규모</t>
    <phoneticPr fontId="18" type="noConversion"/>
  </si>
  <si>
    <t>2. 직접적인 경제가치 발생과 분배*</t>
    <phoneticPr fontId="18" type="noConversion"/>
  </si>
  <si>
    <t>1. 조직 내부에서의 에너지 소비</t>
    <phoneticPr fontId="18" type="noConversion"/>
  </si>
  <si>
    <t>14. 공급망 관리</t>
    <phoneticPr fontId="18" type="noConversion"/>
  </si>
  <si>
    <t>15. 주요 사업장에서 현지 공급업체에 지급하는 지출 비율</t>
    <phoneticPr fontId="18" type="noConversion"/>
  </si>
  <si>
    <t>1. 범주별 임직원의 구성 현황</t>
    <phoneticPr fontId="18" type="noConversion"/>
  </si>
  <si>
    <t>2. 신규 채용 임직원</t>
    <phoneticPr fontId="18" type="noConversion"/>
  </si>
  <si>
    <t xml:space="preserve">6. 업무성과 및 경력 개발 평가 </t>
    <phoneticPr fontId="18" type="noConversion"/>
  </si>
  <si>
    <t>7. 노사관계</t>
    <phoneticPr fontId="18" type="noConversion"/>
  </si>
  <si>
    <t>8. 육아휴직</t>
    <phoneticPr fontId="18" type="noConversion"/>
  </si>
  <si>
    <t>9. 업무관련 상해 - 임직원</t>
    <phoneticPr fontId="18" type="noConversion"/>
  </si>
  <si>
    <t>10. 업무관련 상해 - 협력사</t>
    <phoneticPr fontId="18" type="noConversion"/>
  </si>
  <si>
    <t>11. 업무상 질병 - 임직원</t>
    <phoneticPr fontId="18" type="noConversion"/>
  </si>
  <si>
    <t>12. 업무상 질병 - 협력사</t>
    <phoneticPr fontId="18" type="noConversion"/>
  </si>
  <si>
    <t>13. 안전경영 교육</t>
    <phoneticPr fontId="18" type="noConversion"/>
  </si>
  <si>
    <t>6. 이해관계자 소통</t>
    <phoneticPr fontId="18" type="noConversion"/>
  </si>
  <si>
    <t>7. 윤리경영 / 컴플라이언스</t>
    <phoneticPr fontId="18" type="noConversion"/>
  </si>
  <si>
    <t>8. 보수 정책</t>
    <phoneticPr fontId="18" type="noConversion"/>
  </si>
  <si>
    <t>3. 최고 거버넌스 기구(이사회)와 그 위원회 운영</t>
    <phoneticPr fontId="18" type="noConversion"/>
  </si>
  <si>
    <t>4. 최고 거버넌스 기구(이사회)에 보고된 중요 사항의 성격과 총 개수</t>
    <phoneticPr fontId="18" type="noConversion"/>
  </si>
  <si>
    <t>5. 기업 소유권/운영</t>
    <phoneticPr fontId="18" type="noConversion"/>
  </si>
  <si>
    <t>2. 범주별 거버넌스 기구의 구성 현황 (연말 사업보고서 기준)</t>
    <phoneticPr fontId="18" type="noConversion"/>
  </si>
  <si>
    <t>1. 최고 거버넌스 기구(이사회)와 그 위원회 구성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</si>
</sst>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.0_-;\-* #,##0.0_-;_-* &quot;-&quot;_-;_-@_-"/>
    <numFmt numFmtId="178" formatCode="#,##0_ "/>
    <numFmt numFmtId="179" formatCode="0_);[Red]\(0\)"/>
    <numFmt numFmtId="180" formatCode="0.00_);[Red]\(0.00\)"/>
    <numFmt numFmtId="181" formatCode="#,##0_);[Red]\(#,##0\)"/>
    <numFmt numFmtId="182" formatCode="#,##0.00_ "/>
    <numFmt numFmtId="183" formatCode="0.00_ "/>
    <numFmt numFmtId="184" formatCode="0.0_ "/>
    <numFmt numFmtId="185" formatCode="0.0_);[Red]\(0.0\)"/>
    <numFmt numFmtId="186" formatCode="#,##0.0_ "/>
    <numFmt numFmtId="187" formatCode="0_ "/>
  </numFmts>
  <fonts count="4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0"/>
      <name val="Wingdings"/>
      <charset val="2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b/>
      <sz val="12"/>
      <name val="맑은 고딕"/>
      <family val="3"/>
      <charset val="129"/>
      <scheme val="minor"/>
    </font>
    <font>
      <b/>
      <sz val="6"/>
      <color theme="4" tint="0.7999816888943144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/>
    <xf numFmtId="42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6" fillId="0" borderId="15" xfId="0" applyFont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right"/>
    </xf>
    <xf numFmtId="0" fontId="25" fillId="0" borderId="13" xfId="0" applyFont="1" applyBorder="1">
      <alignment vertical="center"/>
    </xf>
    <xf numFmtId="0" fontId="22" fillId="0" borderId="0" xfId="0" applyFont="1">
      <alignment vertical="center"/>
    </xf>
    <xf numFmtId="0" fontId="24" fillId="34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20" xfId="1" applyFont="1" applyFill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center" vertical="center"/>
    </xf>
    <xf numFmtId="41" fontId="29" fillId="0" borderId="20" xfId="1" applyFont="1" applyFill="1" applyBorder="1">
      <alignment vertical="center"/>
    </xf>
    <xf numFmtId="0" fontId="0" fillId="0" borderId="20" xfId="0" applyBorder="1" applyAlignment="1">
      <alignment horizontal="left" vertical="center" indent="1"/>
    </xf>
    <xf numFmtId="0" fontId="0" fillId="0" borderId="20" xfId="0" applyBorder="1">
      <alignment vertical="center"/>
    </xf>
    <xf numFmtId="0" fontId="22" fillId="0" borderId="20" xfId="0" applyFont="1" applyBorder="1">
      <alignment vertical="center"/>
    </xf>
    <xf numFmtId="41" fontId="25" fillId="0" borderId="20" xfId="1" applyFont="1" applyFill="1" applyBorder="1">
      <alignment vertical="center"/>
    </xf>
    <xf numFmtId="0" fontId="0" fillId="36" borderId="20" xfId="0" applyFill="1" applyBorder="1" applyAlignment="1">
      <alignment horizontal="center" vertical="center"/>
    </xf>
    <xf numFmtId="41" fontId="0" fillId="36" borderId="20" xfId="1" applyFont="1" applyFill="1" applyBorder="1">
      <alignment vertical="center"/>
    </xf>
    <xf numFmtId="0" fontId="25" fillId="36" borderId="20" xfId="0" applyFont="1" applyFill="1" applyBorder="1" applyAlignment="1">
      <alignment horizontal="center" vertical="center"/>
    </xf>
    <xf numFmtId="41" fontId="25" fillId="36" borderId="20" xfId="1" applyFont="1" applyFill="1" applyBorder="1">
      <alignment vertical="center"/>
    </xf>
    <xf numFmtId="41" fontId="1" fillId="36" borderId="20" xfId="1" applyFont="1" applyFill="1" applyBorder="1">
      <alignment vertical="center"/>
    </xf>
    <xf numFmtId="43" fontId="0" fillId="0" borderId="20" xfId="0" applyNumberFormat="1" applyBorder="1">
      <alignment vertical="center"/>
    </xf>
    <xf numFmtId="0" fontId="20" fillId="0" borderId="20" xfId="0" applyFont="1" applyBorder="1" applyAlignment="1">
      <alignment horizontal="left" vertical="center" indent="2"/>
    </xf>
    <xf numFmtId="0" fontId="20" fillId="36" borderId="20" xfId="0" applyFont="1" applyFill="1" applyBorder="1" applyAlignment="1">
      <alignment horizontal="left" vertical="center" indent="2"/>
    </xf>
    <xf numFmtId="0" fontId="20" fillId="0" borderId="20" xfId="0" applyFont="1" applyBorder="1" applyAlignment="1">
      <alignment horizontal="left" vertical="center"/>
    </xf>
    <xf numFmtId="0" fontId="20" fillId="33" borderId="20" xfId="0" applyFont="1" applyFill="1" applyBorder="1">
      <alignment vertical="center"/>
    </xf>
    <xf numFmtId="0" fontId="34" fillId="34" borderId="20" xfId="0" applyFont="1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0" fillId="37" borderId="20" xfId="0" applyFill="1" applyBorder="1" applyAlignment="1">
      <alignment horizontal="left" vertical="center" indent="1"/>
    </xf>
    <xf numFmtId="178" fontId="0" fillId="37" borderId="20" xfId="0" applyNumberFormat="1" applyFill="1" applyBorder="1" applyAlignment="1">
      <alignment horizontal="center" vertical="center"/>
    </xf>
    <xf numFmtId="178" fontId="0" fillId="37" borderId="20" xfId="1" applyNumberFormat="1" applyFont="1" applyFill="1" applyBorder="1">
      <alignment vertical="center"/>
    </xf>
    <xf numFmtId="178" fontId="25" fillId="37" borderId="20" xfId="0" applyNumberFormat="1" applyFont="1" applyFill="1" applyBorder="1">
      <alignment vertical="center"/>
    </xf>
    <xf numFmtId="178" fontId="25" fillId="0" borderId="20" xfId="0" applyNumberFormat="1" applyFont="1" applyBorder="1">
      <alignment vertical="center"/>
    </xf>
    <xf numFmtId="0" fontId="0" fillId="0" borderId="20" xfId="0" quotePrefix="1" applyBorder="1">
      <alignment vertical="center"/>
    </xf>
    <xf numFmtId="41" fontId="0" fillId="0" borderId="20" xfId="1" applyFont="1" applyBorder="1" applyAlignment="1">
      <alignment horizontal="right" vertical="center"/>
    </xf>
    <xf numFmtId="178" fontId="0" fillId="0" borderId="20" xfId="1" applyNumberFormat="1" applyFont="1" applyFill="1" applyBorder="1" applyAlignment="1">
      <alignment horizontal="right" vertical="center"/>
    </xf>
    <xf numFmtId="178" fontId="0" fillId="0" borderId="20" xfId="0" applyNumberFormat="1" applyBorder="1" applyAlignment="1">
      <alignment horizontal="right" vertical="center"/>
    </xf>
    <xf numFmtId="0" fontId="0" fillId="0" borderId="20" xfId="0" quotePrefix="1" applyBorder="1" applyAlignment="1">
      <alignment vertical="center" wrapText="1"/>
    </xf>
    <xf numFmtId="0" fontId="20" fillId="33" borderId="22" xfId="0" applyFont="1" applyFill="1" applyBorder="1" applyAlignment="1">
      <alignment horizontal="left" vertical="center"/>
    </xf>
    <xf numFmtId="0" fontId="19" fillId="33" borderId="23" xfId="0" applyFont="1" applyFill="1" applyBorder="1" applyAlignment="1">
      <alignment horizontal="left" vertical="center"/>
    </xf>
    <xf numFmtId="0" fontId="0" fillId="36" borderId="20" xfId="0" applyFill="1" applyBorder="1">
      <alignment vertical="center"/>
    </xf>
    <xf numFmtId="0" fontId="25" fillId="0" borderId="20" xfId="0" quotePrefix="1" applyFont="1" applyBorder="1">
      <alignment vertical="center"/>
    </xf>
    <xf numFmtId="0" fontId="25" fillId="0" borderId="20" xfId="0" quotePrefix="1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25" fillId="0" borderId="20" xfId="0" applyFont="1" applyBorder="1">
      <alignment vertical="center"/>
    </xf>
    <xf numFmtId="0" fontId="25" fillId="33" borderId="20" xfId="0" applyFont="1" applyFill="1" applyBorder="1">
      <alignment vertical="center"/>
    </xf>
    <xf numFmtId="0" fontId="25" fillId="0" borderId="0" xfId="0" applyFont="1">
      <alignment vertical="center"/>
    </xf>
    <xf numFmtId="0" fontId="25" fillId="0" borderId="20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6" fontId="25" fillId="36" borderId="20" xfId="1" applyNumberFormat="1" applyFont="1" applyFill="1" applyBorder="1" applyAlignment="1">
      <alignment horizontal="right" vertical="center"/>
    </xf>
    <xf numFmtId="0" fontId="25" fillId="36" borderId="20" xfId="0" applyFont="1" applyFill="1" applyBorder="1">
      <alignment vertical="center"/>
    </xf>
    <xf numFmtId="41" fontId="29" fillId="0" borderId="20" xfId="1" applyFont="1" applyFill="1" applyBorder="1" applyAlignment="1">
      <alignment horizontal="right" vertical="center"/>
    </xf>
    <xf numFmtId="176" fontId="29" fillId="0" borderId="20" xfId="1" applyNumberFormat="1" applyFont="1" applyFill="1" applyBorder="1" applyAlignment="1">
      <alignment horizontal="right" vertical="center"/>
    </xf>
    <xf numFmtId="179" fontId="0" fillId="0" borderId="20" xfId="1" applyNumberFormat="1" applyFont="1" applyFill="1" applyBorder="1">
      <alignment vertical="center"/>
    </xf>
    <xf numFmtId="179" fontId="0" fillId="0" borderId="20" xfId="1" applyNumberFormat="1" applyFont="1" applyFill="1" applyBorder="1" applyAlignment="1">
      <alignment horizontal="right" vertical="center"/>
    </xf>
    <xf numFmtId="179" fontId="0" fillId="0" borderId="20" xfId="0" applyNumberFormat="1" applyBorder="1">
      <alignment vertical="center"/>
    </xf>
    <xf numFmtId="180" fontId="0" fillId="0" borderId="20" xfId="1" applyNumberFormat="1" applyFont="1" applyBorder="1">
      <alignment vertical="center"/>
    </xf>
    <xf numFmtId="180" fontId="0" fillId="37" borderId="20" xfId="45" applyNumberFormat="1" applyFont="1" applyFill="1" applyBorder="1" applyAlignment="1">
      <alignment horizontal="right" vertical="center"/>
    </xf>
    <xf numFmtId="180" fontId="0" fillId="0" borderId="20" xfId="1" applyNumberFormat="1" applyFont="1" applyFill="1" applyBorder="1">
      <alignment vertical="center"/>
    </xf>
    <xf numFmtId="181" fontId="0" fillId="0" borderId="20" xfId="1" applyNumberFormat="1" applyFont="1" applyFill="1" applyBorder="1">
      <alignment vertical="center"/>
    </xf>
    <xf numFmtId="178" fontId="0" fillId="0" borderId="20" xfId="1" applyNumberFormat="1" applyFont="1" applyFill="1" applyBorder="1">
      <alignment vertical="center"/>
    </xf>
    <xf numFmtId="179" fontId="0" fillId="37" borderId="20" xfId="1" applyNumberFormat="1" applyFont="1" applyFill="1" applyBorder="1">
      <alignment vertical="center"/>
    </xf>
    <xf numFmtId="179" fontId="0" fillId="37" borderId="20" xfId="0" applyNumberFormat="1" applyFill="1" applyBorder="1" applyAlignment="1">
      <alignment horizontal="right" vertical="center"/>
    </xf>
    <xf numFmtId="181" fontId="0" fillId="0" borderId="20" xfId="0" applyNumberFormat="1" applyBorder="1">
      <alignment vertical="center"/>
    </xf>
    <xf numFmtId="181" fontId="0" fillId="36" borderId="20" xfId="1" applyNumberFormat="1" applyFont="1" applyFill="1" applyBorder="1">
      <alignment vertical="center"/>
    </xf>
    <xf numFmtId="181" fontId="0" fillId="36" borderId="20" xfId="0" applyNumberFormat="1" applyFill="1" applyBorder="1">
      <alignment vertical="center"/>
    </xf>
    <xf numFmtId="0" fontId="23" fillId="33" borderId="22" xfId="0" applyFont="1" applyFill="1" applyBorder="1">
      <alignment vertical="center"/>
    </xf>
    <xf numFmtId="0" fontId="23" fillId="33" borderId="23" xfId="0" applyFont="1" applyFill="1" applyBorder="1">
      <alignment vertical="center"/>
    </xf>
    <xf numFmtId="0" fontId="14" fillId="0" borderId="20" xfId="0" applyFont="1" applyBorder="1" applyAlignment="1">
      <alignment vertical="center" wrapText="1"/>
    </xf>
    <xf numFmtId="177" fontId="0" fillId="0" borderId="20" xfId="1" applyNumberFormat="1" applyFont="1" applyFill="1" applyBorder="1" applyAlignment="1">
      <alignment horizontal="right" vertical="center"/>
    </xf>
    <xf numFmtId="1" fontId="0" fillId="0" borderId="20" xfId="1" applyNumberFormat="1" applyFont="1" applyFill="1" applyBorder="1">
      <alignment vertical="center"/>
    </xf>
    <xf numFmtId="1" fontId="0" fillId="36" borderId="20" xfId="1" applyNumberFormat="1" applyFont="1" applyFill="1" applyBorder="1">
      <alignment vertical="center"/>
    </xf>
    <xf numFmtId="1" fontId="25" fillId="0" borderId="20" xfId="0" applyNumberFormat="1" applyFont="1" applyBorder="1" applyAlignment="1">
      <alignment horizontal="right" vertical="center"/>
    </xf>
    <xf numFmtId="1" fontId="0" fillId="0" borderId="20" xfId="1" applyNumberFormat="1" applyFont="1" applyBorder="1">
      <alignment vertical="center"/>
    </xf>
    <xf numFmtId="1" fontId="0" fillId="0" borderId="20" xfId="1" quotePrefix="1" applyNumberFormat="1" applyFont="1" applyFill="1" applyBorder="1" applyAlignment="1">
      <alignment horizontal="right" vertical="center"/>
    </xf>
    <xf numFmtId="1" fontId="25" fillId="36" borderId="20" xfId="1" applyNumberFormat="1" applyFont="1" applyFill="1" applyBorder="1" applyAlignment="1">
      <alignment horizontal="right" vertical="center"/>
    </xf>
    <xf numFmtId="1" fontId="25" fillId="0" borderId="20" xfId="1" applyNumberFormat="1" applyFont="1" applyFill="1" applyBorder="1" applyAlignment="1">
      <alignment horizontal="right" vertical="center"/>
    </xf>
    <xf numFmtId="1" fontId="21" fillId="0" borderId="20" xfId="0" applyNumberFormat="1" applyFont="1" applyBorder="1">
      <alignment vertical="center"/>
    </xf>
    <xf numFmtId="1" fontId="21" fillId="36" borderId="20" xfId="0" applyNumberFormat="1" applyFont="1" applyFill="1" applyBorder="1">
      <alignment vertical="center"/>
    </xf>
    <xf numFmtId="2" fontId="25" fillId="0" borderId="20" xfId="1" applyNumberFormat="1" applyFont="1" applyFill="1" applyBorder="1">
      <alignment vertical="center"/>
    </xf>
    <xf numFmtId="2" fontId="0" fillId="36" borderId="20" xfId="1" applyNumberFormat="1" applyFont="1" applyFill="1" applyBorder="1">
      <alignment vertical="center"/>
    </xf>
    <xf numFmtId="2" fontId="25" fillId="0" borderId="20" xfId="1" quotePrefix="1" applyNumberFormat="1" applyFont="1" applyFill="1" applyBorder="1" applyAlignment="1">
      <alignment horizontal="right" vertical="center"/>
    </xf>
    <xf numFmtId="41" fontId="1" fillId="0" borderId="20" xfId="1" applyFont="1" applyFill="1" applyBorder="1">
      <alignment vertical="center"/>
    </xf>
    <xf numFmtId="178" fontId="1" fillId="37" borderId="20" xfId="1" applyNumberFormat="1" applyFont="1" applyFill="1" applyBorder="1">
      <alignment vertical="center"/>
    </xf>
    <xf numFmtId="178" fontId="0" fillId="0" borderId="20" xfId="0" applyNumberFormat="1" applyBorder="1">
      <alignment vertical="center"/>
    </xf>
    <xf numFmtId="0" fontId="14" fillId="0" borderId="20" xfId="0" quotePrefix="1" applyFont="1" applyBorder="1" applyAlignment="1">
      <alignment vertical="center" wrapText="1"/>
    </xf>
    <xf numFmtId="3" fontId="21" fillId="0" borderId="20" xfId="0" applyNumberFormat="1" applyFont="1" applyBorder="1">
      <alignment vertical="center"/>
    </xf>
    <xf numFmtId="3" fontId="21" fillId="36" borderId="20" xfId="0" applyNumberFormat="1" applyFont="1" applyFill="1" applyBorder="1">
      <alignment vertical="center"/>
    </xf>
    <xf numFmtId="181" fontId="0" fillId="0" borderId="20" xfId="0" applyNumberFormat="1" applyBorder="1" applyAlignment="1">
      <alignment horizontal="right" vertical="center"/>
    </xf>
    <xf numFmtId="0" fontId="22" fillId="0" borderId="20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36" borderId="24" xfId="0" applyFont="1" applyFill="1" applyBorder="1">
      <alignment vertical="center"/>
    </xf>
    <xf numFmtId="0" fontId="35" fillId="34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1" fontId="0" fillId="0" borderId="20" xfId="1" applyFont="1" applyFill="1" applyBorder="1" applyAlignment="1">
      <alignment horizontal="right" vertical="center"/>
    </xf>
    <xf numFmtId="0" fontId="22" fillId="0" borderId="20" xfId="0" quotePrefix="1" applyFont="1" applyBorder="1" applyAlignment="1">
      <alignment vertical="center" wrapText="1"/>
    </xf>
    <xf numFmtId="0" fontId="0" fillId="0" borderId="20" xfId="1" applyNumberFormat="1" applyFont="1" applyFill="1" applyBorder="1">
      <alignment vertical="center"/>
    </xf>
    <xf numFmtId="0" fontId="0" fillId="36" borderId="20" xfId="1" applyNumberFormat="1" applyFont="1" applyFill="1" applyBorder="1">
      <alignment vertical="center"/>
    </xf>
    <xf numFmtId="178" fontId="0" fillId="37" borderId="23" xfId="0" applyNumberFormat="1" applyFill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37" borderId="23" xfId="0" applyFill="1" applyBorder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183" fontId="0" fillId="0" borderId="0" xfId="0" applyNumberFormat="1">
      <alignment vertical="center"/>
    </xf>
    <xf numFmtId="182" fontId="0" fillId="0" borderId="20" xfId="1" applyNumberFormat="1" applyFont="1" applyFill="1" applyBorder="1" applyAlignment="1">
      <alignment horizontal="right" vertical="center"/>
    </xf>
    <xf numFmtId="0" fontId="37" fillId="0" borderId="0" xfId="0" applyFont="1">
      <alignment vertical="center"/>
    </xf>
    <xf numFmtId="179" fontId="0" fillId="0" borderId="20" xfId="1" applyNumberFormat="1" applyFont="1" applyBorder="1" applyAlignment="1">
      <alignment horizontal="right" vertical="center"/>
    </xf>
    <xf numFmtId="179" fontId="25" fillId="0" borderId="20" xfId="0" applyNumberFormat="1" applyFont="1" applyBorder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179" fontId="25" fillId="0" borderId="20" xfId="0" quotePrefix="1" applyNumberFormat="1" applyFont="1" applyBorder="1" applyAlignment="1">
      <alignment horizontal="right" vertical="center"/>
    </xf>
    <xf numFmtId="179" fontId="25" fillId="0" borderId="20" xfId="0" applyNumberFormat="1" applyFont="1" applyBorder="1">
      <alignment vertical="center"/>
    </xf>
    <xf numFmtId="179" fontId="0" fillId="0" borderId="20" xfId="1" applyNumberFormat="1" applyFont="1" applyBorder="1">
      <alignment vertical="center"/>
    </xf>
    <xf numFmtId="179" fontId="0" fillId="0" borderId="20" xfId="1" applyNumberFormat="1" applyFont="1" applyBorder="1" applyAlignment="1">
      <alignment vertical="center"/>
    </xf>
    <xf numFmtId="179" fontId="0" fillId="0" borderId="20" xfId="43" applyNumberFormat="1" applyFont="1" applyBorder="1" applyAlignment="1">
      <alignment horizontal="right" vertical="center"/>
    </xf>
    <xf numFmtId="179" fontId="0" fillId="0" borderId="20" xfId="43" applyNumberFormat="1" applyFont="1" applyBorder="1">
      <alignment vertical="center"/>
    </xf>
    <xf numFmtId="185" fontId="0" fillId="0" borderId="20" xfId="43" applyNumberFormat="1" applyFont="1" applyBorder="1" applyAlignment="1">
      <alignment horizontal="right" vertical="center"/>
    </xf>
    <xf numFmtId="0" fontId="20" fillId="33" borderId="22" xfId="0" applyFont="1" applyFill="1" applyBorder="1">
      <alignment vertical="center"/>
    </xf>
    <xf numFmtId="0" fontId="20" fillId="33" borderId="23" xfId="0" applyFont="1" applyFill="1" applyBorder="1">
      <alignment vertical="center"/>
    </xf>
    <xf numFmtId="179" fontId="0" fillId="0" borderId="20" xfId="1" applyNumberFormat="1" applyFont="1" applyFill="1" applyBorder="1" applyAlignment="1">
      <alignment vertical="center"/>
    </xf>
    <xf numFmtId="179" fontId="33" fillId="0" borderId="20" xfId="1" applyNumberFormat="1" applyFont="1" applyFill="1" applyBorder="1">
      <alignment vertical="center"/>
    </xf>
    <xf numFmtId="179" fontId="25" fillId="37" borderId="20" xfId="0" applyNumberFormat="1" applyFont="1" applyFill="1" applyBorder="1">
      <alignment vertical="center"/>
    </xf>
    <xf numFmtId="0" fontId="38" fillId="0" borderId="0" xfId="0" applyFont="1">
      <alignment vertical="center"/>
    </xf>
    <xf numFmtId="178" fontId="0" fillId="0" borderId="20" xfId="0" applyNumberFormat="1" applyBorder="1" applyAlignment="1">
      <alignment horizontal="center" vertical="center"/>
    </xf>
    <xf numFmtId="185" fontId="0" fillId="0" borderId="20" xfId="1" applyNumberFormat="1" applyFont="1" applyFill="1" applyBorder="1">
      <alignment vertical="center"/>
    </xf>
    <xf numFmtId="186" fontId="0" fillId="0" borderId="20" xfId="1" applyNumberFormat="1" applyFont="1" applyFill="1" applyBorder="1">
      <alignment vertical="center"/>
    </xf>
    <xf numFmtId="186" fontId="25" fillId="0" borderId="20" xfId="0" applyNumberFormat="1" applyFont="1" applyBorder="1">
      <alignment vertical="center"/>
    </xf>
    <xf numFmtId="184" fontId="25" fillId="0" borderId="20" xfId="1" applyNumberFormat="1" applyFont="1" applyFill="1" applyBorder="1">
      <alignment vertical="center"/>
    </xf>
    <xf numFmtId="187" fontId="25" fillId="0" borderId="20" xfId="1" applyNumberFormat="1" applyFont="1" applyFill="1" applyBorder="1">
      <alignment vertical="center"/>
    </xf>
    <xf numFmtId="0" fontId="0" fillId="0" borderId="26" xfId="0" quotePrefix="1" applyBorder="1">
      <alignment vertical="center"/>
    </xf>
    <xf numFmtId="0" fontId="0" fillId="36" borderId="26" xfId="0" quotePrefix="1" applyFill="1" applyBorder="1">
      <alignment vertical="center"/>
    </xf>
    <xf numFmtId="0" fontId="0" fillId="0" borderId="21" xfId="0" applyBorder="1" applyAlignment="1">
      <alignment horizontal="left" vertical="center" indent="1"/>
    </xf>
    <xf numFmtId="0" fontId="25" fillId="0" borderId="26" xfId="0" quotePrefix="1" applyFont="1" applyBorder="1" applyAlignment="1">
      <alignment horizontal="left" vertical="center" wrapText="1"/>
    </xf>
    <xf numFmtId="0" fontId="31" fillId="33" borderId="22" xfId="0" applyFont="1" applyFill="1" applyBorder="1">
      <alignment vertical="center"/>
    </xf>
    <xf numFmtId="0" fontId="31" fillId="33" borderId="23" xfId="0" applyFont="1" applyFill="1" applyBorder="1">
      <alignment vertical="center"/>
    </xf>
    <xf numFmtId="0" fontId="39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3" fillId="33" borderId="20" xfId="0" applyFont="1" applyFill="1" applyBorder="1">
      <alignment vertical="center"/>
    </xf>
    <xf numFmtId="0" fontId="25" fillId="36" borderId="20" xfId="0" quotePrefix="1" applyFont="1" applyFill="1" applyBorder="1">
      <alignment vertical="center"/>
    </xf>
    <xf numFmtId="177" fontId="25" fillId="0" borderId="20" xfId="1" applyNumberFormat="1" applyFont="1" applyFill="1" applyBorder="1">
      <alignment vertical="center"/>
    </xf>
    <xf numFmtId="186" fontId="25" fillId="0" borderId="20" xfId="1" applyNumberFormat="1" applyFont="1" applyFill="1" applyBorder="1">
      <alignment vertical="center"/>
    </xf>
    <xf numFmtId="186" fontId="25" fillId="36" borderId="20" xfId="1" applyNumberFormat="1" applyFont="1" applyFill="1" applyBorder="1">
      <alignment vertical="center"/>
    </xf>
    <xf numFmtId="185" fontId="25" fillId="0" borderId="20" xfId="0" applyNumberFormat="1" applyFont="1" applyBorder="1">
      <alignment vertical="center"/>
    </xf>
    <xf numFmtId="185" fontId="25" fillId="36" borderId="20" xfId="0" applyNumberFormat="1" applyFont="1" applyFill="1" applyBorder="1">
      <alignment vertical="center"/>
    </xf>
    <xf numFmtId="185" fontId="25" fillId="0" borderId="20" xfId="1" applyNumberFormat="1" applyFont="1" applyFill="1" applyBorder="1">
      <alignment vertical="center"/>
    </xf>
    <xf numFmtId="185" fontId="25" fillId="36" borderId="23" xfId="1" applyNumberFormat="1" applyFont="1" applyFill="1" applyBorder="1">
      <alignment vertical="center"/>
    </xf>
    <xf numFmtId="185" fontId="25" fillId="36" borderId="20" xfId="1" applyNumberFormat="1" applyFont="1" applyFill="1" applyBorder="1">
      <alignment vertical="center"/>
    </xf>
    <xf numFmtId="0" fontId="33" fillId="0" borderId="20" xfId="0" quotePrefix="1" applyFont="1" applyBorder="1" applyAlignment="1">
      <alignment vertical="center" wrapText="1"/>
    </xf>
    <xf numFmtId="185" fontId="0" fillId="36" borderId="20" xfId="1" applyNumberFormat="1" applyFont="1" applyFill="1" applyBorder="1">
      <alignment vertical="center"/>
    </xf>
    <xf numFmtId="185" fontId="0" fillId="0" borderId="20" xfId="1" quotePrefix="1" applyNumberFormat="1" applyFont="1" applyFill="1" applyBorder="1" applyAlignment="1">
      <alignment horizontal="right" vertical="center"/>
    </xf>
    <xf numFmtId="185" fontId="0" fillId="0" borderId="20" xfId="1" applyNumberFormat="1" applyFont="1" applyFill="1" applyBorder="1" applyAlignment="1">
      <alignment horizontal="right" vertical="center"/>
    </xf>
    <xf numFmtId="185" fontId="33" fillId="0" borderId="20" xfId="1" quotePrefix="1" applyNumberFormat="1" applyFont="1" applyFill="1" applyBorder="1" applyAlignment="1">
      <alignment horizontal="right" vertical="center"/>
    </xf>
    <xf numFmtId="185" fontId="33" fillId="0" borderId="20" xfId="1" applyNumberFormat="1" applyFont="1" applyFill="1" applyBorder="1" applyAlignment="1">
      <alignment horizontal="right" vertical="center"/>
    </xf>
    <xf numFmtId="185" fontId="33" fillId="0" borderId="20" xfId="1" applyNumberFormat="1" applyFont="1" applyFill="1" applyBorder="1">
      <alignment vertical="center"/>
    </xf>
    <xf numFmtId="185" fontId="33" fillId="36" borderId="20" xfId="1" applyNumberFormat="1" applyFont="1" applyFill="1" applyBorder="1">
      <alignment vertical="center"/>
    </xf>
    <xf numFmtId="179" fontId="25" fillId="0" borderId="20" xfId="1" applyNumberFormat="1" applyFont="1" applyFill="1" applyBorder="1">
      <alignment vertical="center"/>
    </xf>
    <xf numFmtId="180" fontId="25" fillId="0" borderId="20" xfId="1" applyNumberFormat="1" applyFont="1" applyFill="1" applyBorder="1">
      <alignment vertical="center"/>
    </xf>
    <xf numFmtId="180" fontId="25" fillId="36" borderId="20" xfId="1" applyNumberFormat="1" applyFont="1" applyFill="1" applyBorder="1">
      <alignment vertical="center"/>
    </xf>
    <xf numFmtId="181" fontId="25" fillId="0" borderId="20" xfId="1" applyNumberFormat="1" applyFont="1" applyFill="1" applyBorder="1">
      <alignment vertical="center"/>
    </xf>
    <xf numFmtId="181" fontId="25" fillId="36" borderId="20" xfId="1" applyNumberFormat="1" applyFont="1" applyFill="1" applyBorder="1">
      <alignment vertical="center"/>
    </xf>
    <xf numFmtId="41" fontId="0" fillId="0" borderId="0" xfId="0" applyNumberFormat="1">
      <alignment vertical="center"/>
    </xf>
    <xf numFmtId="181" fontId="29" fillId="0" borderId="20" xfId="0" applyNumberFormat="1" applyFont="1" applyBorder="1" applyAlignment="1">
      <alignment horizontal="right" vertical="center"/>
    </xf>
    <xf numFmtId="181" fontId="0" fillId="0" borderId="20" xfId="1" applyNumberFormat="1" applyFont="1" applyBorder="1">
      <alignment vertical="center"/>
    </xf>
    <xf numFmtId="181" fontId="29" fillId="36" borderId="20" xfId="0" applyNumberFormat="1" applyFont="1" applyFill="1" applyBorder="1" applyAlignment="1">
      <alignment horizontal="right" vertical="center"/>
    </xf>
    <xf numFmtId="181" fontId="0" fillId="0" borderId="20" xfId="1" applyNumberFormat="1" applyFont="1" applyBorder="1" applyAlignment="1">
      <alignment horizontal="right" vertical="center"/>
    </xf>
    <xf numFmtId="0" fontId="0" fillId="36" borderId="26" xfId="0" quotePrefix="1" applyFill="1" applyBorder="1" applyAlignment="1">
      <alignment horizontal="left" vertical="center" wrapText="1"/>
    </xf>
    <xf numFmtId="187" fontId="21" fillId="0" borderId="20" xfId="0" applyNumberFormat="1" applyFont="1" applyBorder="1">
      <alignment vertical="center"/>
    </xf>
    <xf numFmtId="187" fontId="21" fillId="36" borderId="20" xfId="0" applyNumberFormat="1" applyFont="1" applyFill="1" applyBorder="1">
      <alignment vertical="center"/>
    </xf>
    <xf numFmtId="0" fontId="19" fillId="33" borderId="22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178" fontId="0" fillId="0" borderId="20" xfId="43" applyNumberFormat="1" applyFont="1" applyFill="1" applyBorder="1" applyAlignment="1">
      <alignment horizontal="right" vertical="center"/>
    </xf>
    <xf numFmtId="182" fontId="25" fillId="0" borderId="20" xfId="1" applyNumberFormat="1" applyFont="1" applyFill="1" applyBorder="1" applyAlignment="1">
      <alignment horizontal="right" vertical="center"/>
    </xf>
    <xf numFmtId="178" fontId="25" fillId="0" borderId="20" xfId="1" applyNumberFormat="1" applyFont="1" applyFill="1" applyBorder="1">
      <alignment vertical="center"/>
    </xf>
    <xf numFmtId="0" fontId="0" fillId="36" borderId="20" xfId="0" quotePrefix="1" applyFill="1" applyBorder="1" applyAlignment="1">
      <alignment vertical="center" wrapText="1"/>
    </xf>
    <xf numFmtId="0" fontId="25" fillId="0" borderId="20" xfId="0" quotePrefix="1" applyFont="1" applyBorder="1" applyAlignment="1">
      <alignment vertical="center" wrapText="1"/>
    </xf>
    <xf numFmtId="181" fontId="33" fillId="0" borderId="20" xfId="1" applyNumberFormat="1" applyFont="1" applyFill="1" applyBorder="1">
      <alignment vertical="center"/>
    </xf>
    <xf numFmtId="179" fontId="29" fillId="0" borderId="20" xfId="1" applyNumberFormat="1" applyFont="1" applyFill="1" applyBorder="1">
      <alignment vertical="center"/>
    </xf>
    <xf numFmtId="179" fontId="29" fillId="0" borderId="20" xfId="0" applyNumberFormat="1" applyFont="1" applyBorder="1">
      <alignment vertical="center"/>
    </xf>
    <xf numFmtId="180" fontId="25" fillId="0" borderId="20" xfId="0" applyNumberFormat="1" applyFont="1" applyBorder="1">
      <alignment vertical="center"/>
    </xf>
    <xf numFmtId="41" fontId="29" fillId="36" borderId="20" xfId="1" applyFont="1" applyFill="1" applyBorder="1">
      <alignment vertical="center"/>
    </xf>
    <xf numFmtId="183" fontId="25" fillId="0" borderId="20" xfId="0" applyNumberFormat="1" applyFont="1" applyBorder="1">
      <alignment vertical="center"/>
    </xf>
    <xf numFmtId="183" fontId="25" fillId="36" borderId="20" xfId="0" applyNumberFormat="1" applyFont="1" applyFill="1" applyBorder="1">
      <alignment vertical="center"/>
    </xf>
    <xf numFmtId="186" fontId="29" fillId="36" borderId="20" xfId="1" applyNumberFormat="1" applyFont="1" applyFill="1" applyBorder="1">
      <alignment vertical="center"/>
    </xf>
    <xf numFmtId="185" fontId="29" fillId="36" borderId="20" xfId="1" applyNumberFormat="1" applyFont="1" applyFill="1" applyBorder="1">
      <alignment vertical="center"/>
    </xf>
    <xf numFmtId="0" fontId="21" fillId="0" borderId="20" xfId="0" applyFont="1" applyBorder="1">
      <alignment vertical="center"/>
    </xf>
    <xf numFmtId="0" fontId="22" fillId="0" borderId="23" xfId="0" applyFont="1" applyBorder="1" applyAlignment="1">
      <alignment vertical="center" wrapText="1"/>
    </xf>
    <xf numFmtId="179" fontId="0" fillId="0" borderId="20" xfId="45" applyNumberFormat="1" applyFont="1" applyFill="1" applyBorder="1" applyAlignment="1">
      <alignment vertical="center"/>
    </xf>
    <xf numFmtId="179" fontId="21" fillId="0" borderId="20" xfId="0" applyNumberFormat="1" applyFont="1" applyBorder="1">
      <alignment vertical="center"/>
    </xf>
    <xf numFmtId="179" fontId="33" fillId="0" borderId="20" xfId="0" applyNumberFormat="1" applyFont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36" borderId="20" xfId="0" applyFill="1" applyBorder="1" applyAlignment="1">
      <alignment horizontal="left" vertical="center"/>
    </xf>
    <xf numFmtId="178" fontId="0" fillId="36" borderId="20" xfId="0" applyNumberFormat="1" applyFill="1" applyBorder="1" applyAlignment="1">
      <alignment horizontal="right" vertical="center"/>
    </xf>
    <xf numFmtId="0" fontId="23" fillId="33" borderId="22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25" fillId="0" borderId="26" xfId="0" applyFont="1" applyBorder="1" applyAlignment="1">
      <alignment horizontal="left" vertical="center" indent="1"/>
    </xf>
    <xf numFmtId="0" fontId="25" fillId="0" borderId="25" xfId="0" applyFont="1" applyBorder="1" applyAlignment="1">
      <alignment horizontal="left" vertical="center" indent="1"/>
    </xf>
    <xf numFmtId="0" fontId="25" fillId="0" borderId="24" xfId="0" applyFont="1" applyBorder="1" applyAlignment="1">
      <alignment horizontal="left" vertical="center" indent="1"/>
    </xf>
    <xf numFmtId="0" fontId="24" fillId="34" borderId="21" xfId="0" applyFont="1" applyFill="1" applyBorder="1" applyAlignment="1">
      <alignment horizontal="center" vertical="center"/>
    </xf>
    <xf numFmtId="0" fontId="24" fillId="34" borderId="23" xfId="0" applyFont="1" applyFill="1" applyBorder="1" applyAlignment="1">
      <alignment horizontal="center" vertical="center"/>
    </xf>
    <xf numFmtId="0" fontId="24" fillId="35" borderId="21" xfId="0" applyFont="1" applyFill="1" applyBorder="1" applyAlignment="1">
      <alignment horizontal="center" vertical="center"/>
    </xf>
    <xf numFmtId="0" fontId="24" fillId="35" borderId="22" xfId="0" applyFont="1" applyFill="1" applyBorder="1" applyAlignment="1">
      <alignment horizontal="center" vertical="center"/>
    </xf>
    <xf numFmtId="0" fontId="24" fillId="35" borderId="23" xfId="0" applyFont="1" applyFill="1" applyBorder="1" applyAlignment="1">
      <alignment horizontal="center" vertical="center"/>
    </xf>
    <xf numFmtId="0" fontId="20" fillId="33" borderId="32" xfId="0" applyFont="1" applyFill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20" fillId="33" borderId="30" xfId="0" applyFont="1" applyFill="1" applyBorder="1" applyAlignment="1">
      <alignment horizontal="center" vertical="center"/>
    </xf>
    <xf numFmtId="0" fontId="39" fillId="0" borderId="27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29" fillId="0" borderId="22" xfId="0" applyFont="1" applyBorder="1" applyAlignment="1">
      <alignment horizontal="left" vertical="center" indent="1"/>
    </xf>
    <xf numFmtId="0" fontId="29" fillId="0" borderId="23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33" fillId="0" borderId="22" xfId="0" applyFont="1" applyBorder="1" applyAlignment="1">
      <alignment horizontal="left" vertical="center" indent="1"/>
    </xf>
    <xf numFmtId="0" fontId="33" fillId="0" borderId="23" xfId="0" applyFont="1" applyBorder="1" applyAlignment="1">
      <alignment horizontal="left" vertical="center" indent="1"/>
    </xf>
    <xf numFmtId="0" fontId="0" fillId="33" borderId="19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left" vertical="center"/>
    </xf>
    <xf numFmtId="0" fontId="20" fillId="33" borderId="23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9" xfId="0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indent="1"/>
    </xf>
    <xf numFmtId="0" fontId="25" fillId="0" borderId="19" xfId="0" applyFont="1" applyBorder="1" applyAlignment="1">
      <alignment horizontal="left" vertical="center" indent="1"/>
    </xf>
    <xf numFmtId="0" fontId="25" fillId="0" borderId="29" xfId="0" applyFont="1" applyBorder="1" applyAlignment="1">
      <alignment horizontal="left" vertical="center" indent="1"/>
    </xf>
    <xf numFmtId="0" fontId="25" fillId="0" borderId="27" xfId="0" applyFont="1" applyBorder="1" applyAlignment="1">
      <alignment horizontal="left" vertical="center" indent="1"/>
    </xf>
    <xf numFmtId="0" fontId="25" fillId="0" borderId="31" xfId="0" applyFont="1" applyBorder="1" applyAlignment="1">
      <alignment horizontal="left" vertical="center" indent="1"/>
    </xf>
    <xf numFmtId="0" fontId="25" fillId="0" borderId="28" xfId="0" applyFont="1" applyBorder="1" applyAlignment="1">
      <alignment horizontal="left" vertical="center" indent="1"/>
    </xf>
    <xf numFmtId="0" fontId="25" fillId="0" borderId="30" xfId="0" applyFont="1" applyBorder="1" applyAlignment="1">
      <alignment horizontal="left" vertical="center" indent="1"/>
    </xf>
    <xf numFmtId="0" fontId="25" fillId="0" borderId="21" xfId="0" applyFont="1" applyBorder="1" applyAlignment="1">
      <alignment horizontal="left" vertical="center" indent="1"/>
    </xf>
    <xf numFmtId="0" fontId="25" fillId="0" borderId="23" xfId="0" applyFont="1" applyBorder="1" applyAlignment="1">
      <alignment horizontal="left" vertical="center" indent="1"/>
    </xf>
    <xf numFmtId="9" fontId="23" fillId="33" borderId="22" xfId="43" applyFont="1" applyFill="1" applyBorder="1" applyAlignment="1">
      <alignment horizontal="left" vertical="center"/>
    </xf>
    <xf numFmtId="9" fontId="23" fillId="33" borderId="23" xfId="43" applyFont="1" applyFill="1" applyBorder="1" applyAlignment="1">
      <alignment horizontal="left" vertical="center"/>
    </xf>
    <xf numFmtId="0" fontId="14" fillId="33" borderId="19" xfId="0" applyFont="1" applyFill="1" applyBorder="1" applyAlignment="1">
      <alignment horizontal="center" vertical="center"/>
    </xf>
    <xf numFmtId="0" fontId="14" fillId="33" borderId="25" xfId="0" applyFont="1" applyFill="1" applyBorder="1" applyAlignment="1">
      <alignment horizontal="center" vertical="center"/>
    </xf>
    <xf numFmtId="0" fontId="14" fillId="33" borderId="24" xfId="0" applyFont="1" applyFill="1" applyBorder="1" applyAlignment="1">
      <alignment horizontal="center" vertical="center"/>
    </xf>
    <xf numFmtId="0" fontId="24" fillId="34" borderId="22" xfId="0" applyFont="1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left" vertical="center"/>
    </xf>
    <xf numFmtId="0" fontId="23" fillId="33" borderId="23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33" borderId="20" xfId="0" applyFont="1" applyFill="1" applyBorder="1" applyAlignment="1">
      <alignment horizontal="left" vertical="center"/>
    </xf>
    <xf numFmtId="0" fontId="20" fillId="33" borderId="20" xfId="0" applyFont="1" applyFill="1" applyBorder="1" applyAlignment="1">
      <alignment horizontal="left" vertical="center"/>
    </xf>
    <xf numFmtId="0" fontId="33" fillId="0" borderId="21" xfId="0" applyFont="1" applyBorder="1" applyAlignment="1">
      <alignment horizontal="left" vertical="center" indent="1"/>
    </xf>
    <xf numFmtId="0" fontId="0" fillId="37" borderId="20" xfId="0" applyFill="1" applyBorder="1" applyAlignment="1">
      <alignment horizontal="left" vertical="center" indent="1"/>
    </xf>
    <xf numFmtId="178" fontId="0" fillId="37" borderId="26" xfId="0" applyNumberFormat="1" applyFill="1" applyBorder="1" applyAlignment="1">
      <alignment horizontal="left" vertical="center" indent="1"/>
    </xf>
    <xf numFmtId="178" fontId="0" fillId="37" borderId="25" xfId="0" applyNumberFormat="1" applyFill="1" applyBorder="1" applyAlignment="1">
      <alignment horizontal="left" vertical="center" indent="1"/>
    </xf>
    <xf numFmtId="178" fontId="0" fillId="37" borderId="24" xfId="0" applyNumberFormat="1" applyFill="1" applyBorder="1" applyAlignment="1">
      <alignment horizontal="left" vertical="center" indent="1"/>
    </xf>
    <xf numFmtId="0" fontId="25" fillId="0" borderId="26" xfId="0" quotePrefix="1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178" fontId="0" fillId="37" borderId="21" xfId="0" applyNumberFormat="1" applyFill="1" applyBorder="1" applyAlignment="1">
      <alignment horizontal="left" vertical="center" indent="1"/>
    </xf>
    <xf numFmtId="178" fontId="0" fillId="37" borderId="23" xfId="0" applyNumberFormat="1" applyFill="1" applyBorder="1" applyAlignment="1">
      <alignment horizontal="left" vertical="center" indent="1"/>
    </xf>
    <xf numFmtId="0" fontId="24" fillId="35" borderId="20" xfId="0" applyFont="1" applyFill="1" applyBorder="1" applyAlignment="1">
      <alignment horizontal="center" vertical="center"/>
    </xf>
    <xf numFmtId="0" fontId="29" fillId="0" borderId="26" xfId="0" quotePrefix="1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indent="1"/>
    </xf>
    <xf numFmtId="178" fontId="0" fillId="0" borderId="20" xfId="0" applyNumberFormat="1" applyBorder="1" applyAlignment="1">
      <alignment horizontal="left" vertical="center" indent="1"/>
    </xf>
    <xf numFmtId="178" fontId="0" fillId="37" borderId="20" xfId="0" applyNumberFormat="1" applyFill="1" applyBorder="1" applyAlignment="1">
      <alignment horizontal="left" vertical="center" indent="1"/>
    </xf>
    <xf numFmtId="0" fontId="0" fillId="37" borderId="19" xfId="0" applyFill="1" applyBorder="1" applyAlignment="1">
      <alignment horizontal="left" vertical="center" indent="1"/>
    </xf>
    <xf numFmtId="0" fontId="0" fillId="37" borderId="29" xfId="0" applyFill="1" applyBorder="1" applyAlignment="1">
      <alignment horizontal="left" vertical="center" indent="1"/>
    </xf>
    <xf numFmtId="0" fontId="0" fillId="37" borderId="27" xfId="0" applyFill="1" applyBorder="1" applyAlignment="1">
      <alignment horizontal="left" vertical="center" indent="1"/>
    </xf>
    <xf numFmtId="0" fontId="0" fillId="37" borderId="31" xfId="0" applyFill="1" applyBorder="1" applyAlignment="1">
      <alignment horizontal="left" vertical="center" indent="1"/>
    </xf>
    <xf numFmtId="0" fontId="0" fillId="37" borderId="28" xfId="0" applyFill="1" applyBorder="1" applyAlignment="1">
      <alignment horizontal="left" vertical="center" indent="1"/>
    </xf>
    <xf numFmtId="0" fontId="0" fillId="37" borderId="30" xfId="0" applyFill="1" applyBorder="1" applyAlignment="1">
      <alignment horizontal="left" vertical="center" indent="1"/>
    </xf>
    <xf numFmtId="0" fontId="21" fillId="33" borderId="19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3" fillId="33" borderId="32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3" fillId="33" borderId="33" xfId="0" applyFont="1" applyFill="1" applyBorder="1" applyAlignment="1">
      <alignment horizontal="center" vertical="center"/>
    </xf>
    <xf numFmtId="0" fontId="36" fillId="33" borderId="19" xfId="0" applyFont="1" applyFill="1" applyBorder="1" applyAlignment="1">
      <alignment horizontal="center" vertical="center"/>
    </xf>
    <xf numFmtId="0" fontId="36" fillId="33" borderId="25" xfId="0" applyFont="1" applyFill="1" applyBorder="1" applyAlignment="1">
      <alignment horizontal="center" vertical="center"/>
    </xf>
    <xf numFmtId="0" fontId="36" fillId="33" borderId="24" xfId="0" applyFont="1" applyFill="1" applyBorder="1" applyAlignment="1">
      <alignment horizontal="center" vertical="center"/>
    </xf>
  </cellXfs>
  <cellStyles count="46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백분율" xfId="43" builtinId="5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통화 [0]" xfId="45" builtinId="7"/>
    <cellStyle name="표준" xfId="0" builtinId="0"/>
    <cellStyle name="표준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2613772</xdr:colOff>
      <xdr:row>26</xdr:row>
      <xdr:rowOff>208986</xdr:rowOff>
    </xdr:from>
    <xdr:to>
      <xdr:col>7</xdr:col>
      <xdr:colOff>1176633</xdr:colOff>
      <xdr:row>27</xdr:row>
      <xdr:rowOff>202448</xdr:rowOff>
    </xdr:to>
    <xdr:pic>
      <xdr:nvPicPr>
        <xdr:cNvPr id="2" name="그림 1" descr="https://www.kpic.co.kr/images/logo/kpic_logo_type1_500px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831" y="6092074"/>
          <a:ext cx="2955567" cy="41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K29"/>
  <sheetViews>
    <sheetView showGridLines="0" topLeftCell="B1" zoomScale="85" zoomScaleNormal="85" workbookViewId="0">
      <selection activeCell="F15" sqref="F15"/>
    </sheetView>
  </sheetViews>
  <sheetFormatPr defaultRowHeight="16.5" x14ac:dyDescent="0.3"/>
  <cols>
    <col min="2" max="2" width="15.5" customWidth="1"/>
    <col min="3" max="3" width="4.375" customWidth="1"/>
    <col min="4" max="4" width="53.25" customWidth="1"/>
    <col min="5" max="5" width="4.375" customWidth="1"/>
    <col min="6" max="6" width="53.25" customWidth="1"/>
    <col min="7" max="7" width="4.375" customWidth="1"/>
    <col min="8" max="8" width="63" bestFit="1" customWidth="1"/>
    <col min="9" max="9" width="4.375" customWidth="1"/>
    <col min="10" max="10" width="53.25" customWidth="1"/>
    <col min="11" max="11" width="15.5" customWidth="1"/>
  </cols>
  <sheetData>
    <row r="1" spans="2:11" ht="17.25" thickBot="1" x14ac:dyDescent="0.35"/>
    <row r="2" spans="2:1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26.25" x14ac:dyDescent="0.3">
      <c r="B3" s="210" t="s">
        <v>229</v>
      </c>
      <c r="C3" s="211"/>
      <c r="D3" s="211"/>
      <c r="E3" s="211"/>
      <c r="F3" s="211"/>
      <c r="G3" s="211"/>
      <c r="H3" s="211"/>
      <c r="I3" s="211"/>
      <c r="J3" s="211"/>
      <c r="K3" s="212"/>
    </row>
    <row r="4" spans="2:11" x14ac:dyDescent="0.3">
      <c r="B4" s="6"/>
      <c r="K4" s="7"/>
    </row>
    <row r="5" spans="2:11" x14ac:dyDescent="0.3">
      <c r="B5" s="6"/>
      <c r="C5" s="213" t="s">
        <v>31</v>
      </c>
      <c r="D5" s="213"/>
      <c r="E5" s="213" t="s">
        <v>29</v>
      </c>
      <c r="F5" s="213"/>
      <c r="G5" s="213" t="s">
        <v>28</v>
      </c>
      <c r="H5" s="213"/>
      <c r="I5" s="213" t="s">
        <v>30</v>
      </c>
      <c r="J5" s="213"/>
      <c r="K5" s="7"/>
    </row>
    <row r="6" spans="2:11" x14ac:dyDescent="0.3">
      <c r="B6" s="6"/>
      <c r="C6" s="10">
        <v>1</v>
      </c>
      <c r="D6" s="11" t="s">
        <v>32</v>
      </c>
      <c r="E6" s="10">
        <v>1</v>
      </c>
      <c r="F6" s="11" t="s">
        <v>34</v>
      </c>
      <c r="G6" s="10">
        <v>1</v>
      </c>
      <c r="H6" s="11" t="s">
        <v>55</v>
      </c>
      <c r="I6" s="10">
        <v>1</v>
      </c>
      <c r="J6" s="11" t="s">
        <v>43</v>
      </c>
      <c r="K6" s="7"/>
    </row>
    <row r="7" spans="2:11" x14ac:dyDescent="0.3">
      <c r="B7" s="6"/>
      <c r="C7" s="10">
        <v>2</v>
      </c>
      <c r="D7" s="11" t="s">
        <v>33</v>
      </c>
      <c r="E7" s="10">
        <v>2</v>
      </c>
      <c r="F7" s="11" t="s">
        <v>35</v>
      </c>
      <c r="G7" s="10">
        <v>2</v>
      </c>
      <c r="H7" s="11" t="s">
        <v>398</v>
      </c>
      <c r="I7" s="10">
        <v>2</v>
      </c>
      <c r="J7" s="11" t="s">
        <v>47</v>
      </c>
      <c r="K7" s="7"/>
    </row>
    <row r="8" spans="2:11" x14ac:dyDescent="0.3">
      <c r="B8" s="6"/>
      <c r="C8" s="10">
        <v>3</v>
      </c>
      <c r="D8" s="11" t="s">
        <v>82</v>
      </c>
      <c r="E8" s="10">
        <v>3</v>
      </c>
      <c r="F8" s="11" t="s">
        <v>105</v>
      </c>
      <c r="G8" s="10">
        <v>3</v>
      </c>
      <c r="H8" s="11" t="s">
        <v>84</v>
      </c>
      <c r="I8" s="10">
        <v>3</v>
      </c>
      <c r="J8" s="11" t="s">
        <v>44</v>
      </c>
      <c r="K8" s="7"/>
    </row>
    <row r="9" spans="2:11" x14ac:dyDescent="0.3">
      <c r="B9" s="6"/>
      <c r="C9" s="10"/>
      <c r="D9" s="11"/>
      <c r="E9" s="10">
        <f t="shared" ref="E9" si="0">E8+1</f>
        <v>4</v>
      </c>
      <c r="F9" s="11" t="s">
        <v>36</v>
      </c>
      <c r="G9" s="10">
        <v>4</v>
      </c>
      <c r="H9" s="11" t="s">
        <v>399</v>
      </c>
      <c r="I9" s="10">
        <v>4</v>
      </c>
      <c r="J9" s="11" t="s">
        <v>45</v>
      </c>
      <c r="K9" s="7"/>
    </row>
    <row r="10" spans="2:11" x14ac:dyDescent="0.3">
      <c r="B10" s="6"/>
      <c r="C10" s="10"/>
      <c r="D10" s="11"/>
      <c r="E10" s="10">
        <f t="shared" ref="E10" si="1">E9+1</f>
        <v>5</v>
      </c>
      <c r="F10" s="11" t="s">
        <v>37</v>
      </c>
      <c r="G10" s="10">
        <f t="shared" ref="G10:G15" si="2">G9+1</f>
        <v>5</v>
      </c>
      <c r="H10" s="11" t="s">
        <v>400</v>
      </c>
      <c r="I10" s="10">
        <v>5</v>
      </c>
      <c r="J10" s="11" t="s">
        <v>46</v>
      </c>
      <c r="K10" s="7"/>
    </row>
    <row r="11" spans="2:11" x14ac:dyDescent="0.3">
      <c r="B11" s="6"/>
      <c r="C11" s="10"/>
      <c r="D11" s="11"/>
      <c r="E11" s="10">
        <f t="shared" ref="E11" si="3">E10+1</f>
        <v>6</v>
      </c>
      <c r="F11" s="11" t="s">
        <v>38</v>
      </c>
      <c r="G11" s="10">
        <f t="shared" si="2"/>
        <v>6</v>
      </c>
      <c r="H11" s="11" t="s">
        <v>401</v>
      </c>
      <c r="I11" s="10">
        <v>6</v>
      </c>
      <c r="J11" s="11" t="s">
        <v>402</v>
      </c>
      <c r="K11" s="7"/>
    </row>
    <row r="12" spans="2:11" x14ac:dyDescent="0.3">
      <c r="B12" s="6"/>
      <c r="C12" s="10"/>
      <c r="D12" s="11"/>
      <c r="E12" s="10">
        <f t="shared" ref="E12" si="4">E11+1</f>
        <v>7</v>
      </c>
      <c r="F12" s="11" t="s">
        <v>389</v>
      </c>
      <c r="G12" s="10">
        <v>7</v>
      </c>
      <c r="H12" s="11" t="s">
        <v>403</v>
      </c>
      <c r="I12" s="10">
        <v>7</v>
      </c>
      <c r="J12" s="11" t="s">
        <v>404</v>
      </c>
      <c r="K12" s="7"/>
    </row>
    <row r="13" spans="2:11" x14ac:dyDescent="0.3">
      <c r="B13" s="6"/>
      <c r="C13" s="10"/>
      <c r="D13" s="11"/>
      <c r="E13" s="10">
        <f t="shared" ref="E13" si="5">E12+1</f>
        <v>8</v>
      </c>
      <c r="F13" s="11" t="s">
        <v>39</v>
      </c>
      <c r="G13" s="10">
        <f t="shared" si="2"/>
        <v>8</v>
      </c>
      <c r="H13" s="11" t="s">
        <v>405</v>
      </c>
      <c r="I13" s="10">
        <v>8</v>
      </c>
      <c r="J13" s="11" t="s">
        <v>406</v>
      </c>
      <c r="K13" s="7"/>
    </row>
    <row r="14" spans="2:11" x14ac:dyDescent="0.3">
      <c r="B14" s="6"/>
      <c r="C14" s="10"/>
      <c r="D14" s="11"/>
      <c r="E14" s="10">
        <f t="shared" ref="E14" si="6">E13+1</f>
        <v>9</v>
      </c>
      <c r="F14" s="11" t="s">
        <v>390</v>
      </c>
      <c r="G14" s="10">
        <f t="shared" si="2"/>
        <v>9</v>
      </c>
      <c r="H14" s="11" t="s">
        <v>407</v>
      </c>
      <c r="I14" s="10"/>
      <c r="J14" s="11"/>
      <c r="K14" s="7"/>
    </row>
    <row r="15" spans="2:11" x14ac:dyDescent="0.3">
      <c r="B15" s="6"/>
      <c r="C15" s="10"/>
      <c r="D15" s="11"/>
      <c r="E15" s="10">
        <f t="shared" ref="E15" si="7">E14+1</f>
        <v>10</v>
      </c>
      <c r="F15" s="11" t="s">
        <v>391</v>
      </c>
      <c r="G15" s="10">
        <f t="shared" si="2"/>
        <v>10</v>
      </c>
      <c r="H15" s="11" t="s">
        <v>408</v>
      </c>
      <c r="I15" s="10"/>
      <c r="J15" s="11"/>
      <c r="K15" s="7"/>
    </row>
    <row r="16" spans="2:11" x14ac:dyDescent="0.3">
      <c r="B16" s="6"/>
      <c r="C16" s="10"/>
      <c r="D16" s="11"/>
      <c r="E16" s="10">
        <f t="shared" ref="E16" si="8">E15+1</f>
        <v>11</v>
      </c>
      <c r="F16" s="11" t="s">
        <v>40</v>
      </c>
      <c r="G16" s="10">
        <v>11</v>
      </c>
      <c r="H16" s="11" t="s">
        <v>409</v>
      </c>
      <c r="I16" s="10"/>
      <c r="J16" s="11"/>
      <c r="K16" s="7"/>
    </row>
    <row r="17" spans="2:11" x14ac:dyDescent="0.3">
      <c r="B17" s="6"/>
      <c r="C17" s="10"/>
      <c r="D17" s="11"/>
      <c r="E17" s="10">
        <f t="shared" ref="E17" si="9">E16+1</f>
        <v>12</v>
      </c>
      <c r="F17" s="11" t="s">
        <v>41</v>
      </c>
      <c r="G17" s="10">
        <v>12</v>
      </c>
      <c r="H17" s="11" t="s">
        <v>410</v>
      </c>
      <c r="I17" s="10"/>
      <c r="J17" s="11"/>
      <c r="K17" s="7"/>
    </row>
    <row r="18" spans="2:11" x14ac:dyDescent="0.3">
      <c r="B18" s="6"/>
      <c r="C18" s="10"/>
      <c r="D18" s="11"/>
      <c r="E18" s="10">
        <f t="shared" ref="E18:E22" si="10">E17+1</f>
        <v>13</v>
      </c>
      <c r="F18" s="11" t="s">
        <v>83</v>
      </c>
      <c r="G18" s="10">
        <v>13</v>
      </c>
      <c r="H18" s="11" t="s">
        <v>411</v>
      </c>
      <c r="I18" s="10"/>
      <c r="J18" s="11"/>
      <c r="K18" s="7"/>
    </row>
    <row r="19" spans="2:11" x14ac:dyDescent="0.3">
      <c r="B19" s="6"/>
      <c r="C19" s="10"/>
      <c r="D19" s="11"/>
      <c r="E19" s="10">
        <f t="shared" si="10"/>
        <v>14</v>
      </c>
      <c r="F19" s="11" t="s">
        <v>42</v>
      </c>
      <c r="G19" s="10">
        <v>14</v>
      </c>
      <c r="H19" s="11" t="s">
        <v>412</v>
      </c>
      <c r="I19" s="10"/>
      <c r="J19" s="11"/>
      <c r="K19" s="7"/>
    </row>
    <row r="20" spans="2:11" x14ac:dyDescent="0.3">
      <c r="B20" s="6"/>
      <c r="C20" s="10"/>
      <c r="D20" s="11"/>
      <c r="E20" s="10">
        <f t="shared" si="10"/>
        <v>15</v>
      </c>
      <c r="F20" s="12" t="s">
        <v>392</v>
      </c>
      <c r="G20" s="10">
        <v>15</v>
      </c>
      <c r="H20" s="11" t="s">
        <v>86</v>
      </c>
      <c r="I20" s="10"/>
      <c r="J20" s="11"/>
      <c r="K20" s="7"/>
    </row>
    <row r="21" spans="2:11" x14ac:dyDescent="0.3">
      <c r="B21" s="6"/>
      <c r="C21" s="10"/>
      <c r="D21" s="11"/>
      <c r="E21" s="10">
        <f t="shared" si="10"/>
        <v>16</v>
      </c>
      <c r="F21" s="12" t="s">
        <v>393</v>
      </c>
      <c r="G21" s="10">
        <v>16</v>
      </c>
      <c r="H21" s="11" t="s">
        <v>85</v>
      </c>
      <c r="I21" s="10"/>
      <c r="J21" s="11"/>
      <c r="K21" s="7"/>
    </row>
    <row r="22" spans="2:11" x14ac:dyDescent="0.3">
      <c r="B22" s="6"/>
      <c r="C22" s="10"/>
      <c r="D22" s="12"/>
      <c r="E22" s="10">
        <f t="shared" si="10"/>
        <v>17</v>
      </c>
      <c r="F22" s="12" t="s">
        <v>394</v>
      </c>
      <c r="G22" s="10">
        <v>17</v>
      </c>
      <c r="H22" s="12" t="s">
        <v>413</v>
      </c>
      <c r="I22" s="10"/>
      <c r="J22" s="12"/>
      <c r="K22" s="7"/>
    </row>
    <row r="23" spans="2:11" x14ac:dyDescent="0.3">
      <c r="B23" s="6"/>
      <c r="C23" s="10"/>
      <c r="D23" s="12"/>
      <c r="E23" s="10">
        <v>18</v>
      </c>
      <c r="F23" s="12" t="s">
        <v>395</v>
      </c>
      <c r="G23" s="10">
        <v>18</v>
      </c>
      <c r="H23" s="12" t="s">
        <v>414</v>
      </c>
      <c r="I23" s="10"/>
      <c r="J23" s="12"/>
      <c r="K23" s="7"/>
    </row>
    <row r="24" spans="2:11" x14ac:dyDescent="0.3">
      <c r="B24" s="6"/>
      <c r="C24" s="10"/>
      <c r="D24" s="12"/>
      <c r="E24" s="10">
        <v>19</v>
      </c>
      <c r="F24" s="12" t="s">
        <v>396</v>
      </c>
      <c r="G24" s="10">
        <v>19</v>
      </c>
      <c r="H24" s="12" t="s">
        <v>415</v>
      </c>
      <c r="I24" s="10"/>
      <c r="J24" s="12"/>
      <c r="K24" s="7"/>
    </row>
    <row r="25" spans="2:11" x14ac:dyDescent="0.3">
      <c r="B25" s="6"/>
      <c r="C25" s="10"/>
      <c r="D25" s="12"/>
      <c r="E25" s="10">
        <v>20</v>
      </c>
      <c r="F25" s="12" t="s">
        <v>397</v>
      </c>
      <c r="G25" s="10">
        <v>20</v>
      </c>
      <c r="H25" s="12" t="s">
        <v>417</v>
      </c>
      <c r="I25" s="10"/>
      <c r="J25" s="12"/>
      <c r="K25" s="7"/>
    </row>
    <row r="26" spans="2:11" x14ac:dyDescent="0.3">
      <c r="B26" s="6"/>
      <c r="C26" s="10"/>
      <c r="D26" s="12"/>
      <c r="E26" s="10"/>
      <c r="F26" s="12"/>
      <c r="G26" s="10">
        <v>21</v>
      </c>
      <c r="H26" s="12" t="s">
        <v>416</v>
      </c>
      <c r="I26" s="10"/>
      <c r="J26" s="12"/>
      <c r="K26" s="7"/>
    </row>
    <row r="27" spans="2:11" ht="33.75" customHeight="1" x14ac:dyDescent="0.3">
      <c r="B27" s="6"/>
      <c r="G27" s="2"/>
      <c r="I27" s="2"/>
      <c r="K27" s="7"/>
    </row>
    <row r="28" spans="2:11" x14ac:dyDescent="0.3">
      <c r="B28" s="14"/>
      <c r="K28" s="7"/>
    </row>
    <row r="29" spans="2:11" ht="20.25" customHeight="1" thickBot="1" x14ac:dyDescent="0.35">
      <c r="B29" s="9"/>
      <c r="C29" s="8"/>
      <c r="D29" s="8"/>
      <c r="E29" s="8"/>
      <c r="F29" s="8"/>
      <c r="G29" s="8"/>
      <c r="H29" s="8"/>
      <c r="I29" s="8"/>
      <c r="J29" s="8"/>
      <c r="K29" s="13" t="s">
        <v>230</v>
      </c>
    </row>
  </sheetData>
  <sheetProtection algorithmName="SHA-512" hashValue="O3rH/2Az+1ST45kIc7ReJfUHUHah+W3ucuLA+qaFzpiVCZZJQ2ZdH5E8PxTVDqD5Ux1kUbm9gFK863iS1voXdA==" saltValue="/nrgOULgwYsQOD5bxwGvAg==" spinCount="100000" sheet="1" objects="1" scenarios="1"/>
  <mergeCells count="5">
    <mergeCell ref="B3:K3"/>
    <mergeCell ref="C5:D5"/>
    <mergeCell ref="E5:F5"/>
    <mergeCell ref="G5:H5"/>
    <mergeCell ref="I5:J5"/>
  </mergeCells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H28"/>
  <sheetViews>
    <sheetView showGridLines="0" zoomScale="85" zoomScaleNormal="85" workbookViewId="0">
      <selection activeCell="B21" sqref="B21"/>
    </sheetView>
  </sheetViews>
  <sheetFormatPr defaultRowHeight="16.5" x14ac:dyDescent="0.3"/>
  <cols>
    <col min="1" max="1" width="2.625" customWidth="1"/>
    <col min="2" max="2" width="50.625" customWidth="1"/>
    <col min="3" max="3" width="15.625" style="2" customWidth="1"/>
    <col min="4" max="4" width="15.625" customWidth="1"/>
    <col min="5" max="7" width="20.625" customWidth="1"/>
    <col min="8" max="8" width="75.625" customWidth="1"/>
  </cols>
  <sheetData>
    <row r="1" spans="1:8" ht="30" customHeight="1" x14ac:dyDescent="0.3">
      <c r="A1" s="221" t="s">
        <v>64</v>
      </c>
      <c r="B1" s="222"/>
      <c r="C1" s="222"/>
      <c r="D1" s="222"/>
      <c r="E1" s="222"/>
      <c r="F1" s="222"/>
      <c r="G1" s="222"/>
      <c r="H1" s="223"/>
    </row>
    <row r="2" spans="1:8" s="1" customFormat="1" ht="30" customHeight="1" x14ac:dyDescent="0.3">
      <c r="A2" s="219" t="s">
        <v>27</v>
      </c>
      <c r="B2" s="220"/>
      <c r="C2" s="16" t="s">
        <v>49</v>
      </c>
      <c r="D2" s="16" t="s">
        <v>0</v>
      </c>
      <c r="E2" s="16" t="s">
        <v>110</v>
      </c>
      <c r="F2" s="16" t="s">
        <v>111</v>
      </c>
      <c r="G2" s="16" t="s">
        <v>112</v>
      </c>
      <c r="H2" s="16" t="s">
        <v>211</v>
      </c>
    </row>
    <row r="3" spans="1:8" s="1" customFormat="1" ht="20.100000000000001" customHeight="1" x14ac:dyDescent="0.3">
      <c r="A3" s="224"/>
      <c r="B3" s="209" t="s">
        <v>419</v>
      </c>
      <c r="C3" s="81"/>
      <c r="D3" s="81"/>
      <c r="E3" s="81"/>
      <c r="F3" s="81"/>
      <c r="G3" s="81"/>
      <c r="H3" s="82"/>
    </row>
    <row r="4" spans="1:8" ht="20.100000000000001" customHeight="1" x14ac:dyDescent="0.3">
      <c r="A4" s="225"/>
      <c r="B4" s="216" t="s">
        <v>66</v>
      </c>
      <c r="C4" s="18" t="s">
        <v>65</v>
      </c>
      <c r="D4" s="18" t="s">
        <v>1</v>
      </c>
      <c r="E4" s="19">
        <v>107</v>
      </c>
      <c r="F4" s="19">
        <v>102</v>
      </c>
      <c r="G4" s="20">
        <v>100</v>
      </c>
      <c r="H4" s="142" t="s">
        <v>237</v>
      </c>
    </row>
    <row r="5" spans="1:8" ht="20.100000000000001" customHeight="1" x14ac:dyDescent="0.3">
      <c r="A5" s="225"/>
      <c r="B5" s="217"/>
      <c r="C5" s="18" t="s">
        <v>50</v>
      </c>
      <c r="D5" s="18" t="s">
        <v>1</v>
      </c>
      <c r="E5" s="19">
        <v>411</v>
      </c>
      <c r="F5" s="19">
        <v>394</v>
      </c>
      <c r="G5" s="20">
        <v>425</v>
      </c>
      <c r="H5" s="142" t="s">
        <v>237</v>
      </c>
    </row>
    <row r="6" spans="1:8" ht="20.100000000000001" customHeight="1" x14ac:dyDescent="0.3">
      <c r="A6" s="225"/>
      <c r="B6" s="217"/>
      <c r="C6" s="18" t="s">
        <v>51</v>
      </c>
      <c r="D6" s="18" t="s">
        <v>1</v>
      </c>
      <c r="E6" s="19">
        <v>358</v>
      </c>
      <c r="F6" s="19">
        <v>347</v>
      </c>
      <c r="G6" s="20">
        <v>359</v>
      </c>
      <c r="H6" s="142" t="s">
        <v>237</v>
      </c>
    </row>
    <row r="7" spans="1:8" ht="20.100000000000001" customHeight="1" x14ac:dyDescent="0.3">
      <c r="A7" s="225"/>
      <c r="B7" s="218"/>
      <c r="C7" s="31" t="s">
        <v>54</v>
      </c>
      <c r="D7" s="29" t="s">
        <v>1</v>
      </c>
      <c r="E7" s="30">
        <v>876</v>
      </c>
      <c r="F7" s="30">
        <v>843</v>
      </c>
      <c r="G7" s="30">
        <v>884</v>
      </c>
      <c r="H7" s="143" t="s">
        <v>237</v>
      </c>
    </row>
    <row r="8" spans="1:8" ht="20.100000000000001" customHeight="1" x14ac:dyDescent="0.3">
      <c r="A8" s="225"/>
      <c r="B8" s="17" t="s">
        <v>2</v>
      </c>
      <c r="C8" s="21" t="s">
        <v>54</v>
      </c>
      <c r="D8" s="18" t="s">
        <v>3</v>
      </c>
      <c r="E8" s="19">
        <v>3</v>
      </c>
      <c r="F8" s="19">
        <v>3</v>
      </c>
      <c r="G8" s="20">
        <v>3</v>
      </c>
      <c r="H8" s="26"/>
    </row>
    <row r="9" spans="1:8" ht="20.100000000000001" customHeight="1" x14ac:dyDescent="0.3">
      <c r="A9" s="225"/>
      <c r="B9" s="17" t="s">
        <v>118</v>
      </c>
      <c r="C9" s="21" t="s">
        <v>54</v>
      </c>
      <c r="D9" s="18" t="s">
        <v>4</v>
      </c>
      <c r="E9" s="19">
        <v>2222070977921</v>
      </c>
      <c r="F9" s="19">
        <v>2499972627941</v>
      </c>
      <c r="G9" s="20">
        <v>2800102662159</v>
      </c>
      <c r="H9" s="26"/>
    </row>
    <row r="10" spans="1:8" ht="20.100000000000001" customHeight="1" x14ac:dyDescent="0.3">
      <c r="A10" s="225"/>
      <c r="B10" s="17" t="s">
        <v>5</v>
      </c>
      <c r="C10" s="21" t="s">
        <v>54</v>
      </c>
      <c r="D10" s="18" t="s">
        <v>4</v>
      </c>
      <c r="E10" s="19">
        <v>1861952413767</v>
      </c>
      <c r="F10" s="19">
        <v>1824790602135</v>
      </c>
      <c r="G10" s="20">
        <v>1807642130951</v>
      </c>
      <c r="H10" s="26"/>
    </row>
    <row r="11" spans="1:8" ht="20.100000000000001" customHeight="1" x14ac:dyDescent="0.3">
      <c r="A11" s="226"/>
      <c r="B11" s="17" t="s">
        <v>58</v>
      </c>
      <c r="C11" s="21" t="s">
        <v>54</v>
      </c>
      <c r="D11" s="18" t="s">
        <v>4</v>
      </c>
      <c r="E11" s="19">
        <v>333880102156</v>
      </c>
      <c r="F11" s="19">
        <v>371702112202</v>
      </c>
      <c r="G11" s="20">
        <v>412100919394</v>
      </c>
      <c r="H11" s="26"/>
    </row>
    <row r="12" spans="1:8" s="1" customFormat="1" ht="20.100000000000001" customHeight="1" x14ac:dyDescent="0.3">
      <c r="A12" s="224"/>
      <c r="B12" s="81" t="s">
        <v>420</v>
      </c>
      <c r="C12" s="81"/>
      <c r="D12" s="81"/>
      <c r="E12" s="81"/>
      <c r="F12" s="81"/>
      <c r="G12" s="81"/>
      <c r="H12" s="82"/>
    </row>
    <row r="13" spans="1:8" ht="20.100000000000001" customHeight="1" x14ac:dyDescent="0.3">
      <c r="A13" s="225"/>
      <c r="B13" s="22" t="s">
        <v>101</v>
      </c>
      <c r="C13" s="23" t="s">
        <v>54</v>
      </c>
      <c r="D13" s="23" t="s">
        <v>4</v>
      </c>
      <c r="E13" s="24">
        <v>-214640345650</v>
      </c>
      <c r="F13" s="24">
        <v>-62321327716</v>
      </c>
      <c r="G13" s="24">
        <v>-59892625042</v>
      </c>
      <c r="H13" s="26"/>
    </row>
    <row r="14" spans="1:8" s="15" customFormat="1" ht="20.100000000000001" customHeight="1" x14ac:dyDescent="0.3">
      <c r="A14" s="225"/>
      <c r="B14" s="22" t="s">
        <v>57</v>
      </c>
      <c r="C14" s="23" t="s">
        <v>54</v>
      </c>
      <c r="D14" s="23" t="s">
        <v>4</v>
      </c>
      <c r="E14" s="24">
        <v>-149053085545</v>
      </c>
      <c r="F14" s="24">
        <v>-29040720790</v>
      </c>
      <c r="G14" s="24">
        <v>-8528518983</v>
      </c>
      <c r="H14" s="27"/>
    </row>
    <row r="15" spans="1:8" ht="20.100000000000001" customHeight="1" x14ac:dyDescent="0.3">
      <c r="A15" s="225"/>
      <c r="B15" s="25" t="s">
        <v>56</v>
      </c>
      <c r="C15" s="18" t="s">
        <v>54</v>
      </c>
      <c r="D15" s="18" t="s">
        <v>4</v>
      </c>
      <c r="E15" s="19">
        <v>-55332722589</v>
      </c>
      <c r="F15" s="19">
        <v>-20887988077</v>
      </c>
      <c r="G15" s="20">
        <v>-24442934996</v>
      </c>
      <c r="H15" s="26"/>
    </row>
    <row r="16" spans="1:8" ht="20.100000000000001" customHeight="1" x14ac:dyDescent="0.3">
      <c r="A16" s="225"/>
      <c r="B16" s="116" t="s">
        <v>119</v>
      </c>
      <c r="C16" s="18" t="s">
        <v>54</v>
      </c>
      <c r="D16" s="18" t="s">
        <v>128</v>
      </c>
      <c r="E16" s="24">
        <v>101582987</v>
      </c>
      <c r="F16" s="24">
        <v>97295125</v>
      </c>
      <c r="G16" s="24">
        <v>100155279</v>
      </c>
      <c r="H16" s="83"/>
    </row>
    <row r="17" spans="1:8" ht="20.100000000000001" customHeight="1" x14ac:dyDescent="0.3">
      <c r="A17" s="225"/>
      <c r="B17" s="22" t="s">
        <v>120</v>
      </c>
      <c r="C17" s="18" t="s">
        <v>54</v>
      </c>
      <c r="D17" s="18" t="s">
        <v>128</v>
      </c>
      <c r="E17" s="19">
        <v>1914524</v>
      </c>
      <c r="F17" s="19">
        <v>1698575</v>
      </c>
      <c r="G17" s="20">
        <v>1738618</v>
      </c>
      <c r="H17" s="26"/>
    </row>
    <row r="18" spans="1:8" ht="20.100000000000001" customHeight="1" x14ac:dyDescent="0.3">
      <c r="A18" s="225"/>
      <c r="B18" s="22" t="s">
        <v>121</v>
      </c>
      <c r="C18" s="18" t="s">
        <v>54</v>
      </c>
      <c r="D18" s="18" t="s">
        <v>128</v>
      </c>
      <c r="E18" s="19">
        <v>21616350</v>
      </c>
      <c r="F18" s="19">
        <v>6176100</v>
      </c>
      <c r="G18" s="19">
        <v>6176100</v>
      </c>
      <c r="H18" s="83"/>
    </row>
    <row r="19" spans="1:8" ht="20.100000000000001" customHeight="1" x14ac:dyDescent="0.3">
      <c r="A19" s="225"/>
      <c r="B19" s="22" t="s">
        <v>122</v>
      </c>
      <c r="C19" s="18" t="s">
        <v>54</v>
      </c>
      <c r="D19" s="18" t="s">
        <v>128</v>
      </c>
      <c r="E19" s="66">
        <v>147047</v>
      </c>
      <c r="F19" s="66">
        <v>190315</v>
      </c>
      <c r="G19" s="20">
        <v>156902</v>
      </c>
      <c r="H19" s="46" t="s">
        <v>212</v>
      </c>
    </row>
    <row r="20" spans="1:8" ht="20.100000000000001" customHeight="1" x14ac:dyDescent="0.3">
      <c r="A20" s="225"/>
      <c r="B20" s="25" t="s">
        <v>123</v>
      </c>
      <c r="C20" s="18" t="s">
        <v>54</v>
      </c>
      <c r="D20" s="18" t="s">
        <v>128</v>
      </c>
      <c r="E20" s="66">
        <v>-204385808</v>
      </c>
      <c r="F20" s="66">
        <v>-49928709</v>
      </c>
      <c r="G20" s="20">
        <v>-32990109</v>
      </c>
      <c r="H20" s="46" t="s">
        <v>212</v>
      </c>
    </row>
    <row r="21" spans="1:8" ht="20.100000000000001" customHeight="1" x14ac:dyDescent="0.3">
      <c r="A21" s="225"/>
      <c r="B21" s="25" t="s">
        <v>124</v>
      </c>
      <c r="C21" s="18" t="s">
        <v>54</v>
      </c>
      <c r="D21" s="18" t="s">
        <v>128</v>
      </c>
      <c r="E21" s="66">
        <v>-47417508</v>
      </c>
      <c r="F21" s="66">
        <v>-11533532</v>
      </c>
      <c r="G21" s="109">
        <v>-3266021</v>
      </c>
      <c r="H21" s="46" t="s">
        <v>212</v>
      </c>
    </row>
    <row r="22" spans="1:8" ht="20.100000000000001" customHeight="1" x14ac:dyDescent="0.3">
      <c r="A22" s="225"/>
      <c r="B22" s="25" t="s">
        <v>125</v>
      </c>
      <c r="C22" s="18" t="s">
        <v>54</v>
      </c>
      <c r="D22" s="18" t="s">
        <v>128</v>
      </c>
      <c r="E22" s="66">
        <v>-55332722</v>
      </c>
      <c r="F22" s="66">
        <v>-20887988</v>
      </c>
      <c r="G22" s="109">
        <v>-24442935</v>
      </c>
      <c r="H22" s="46" t="s">
        <v>212</v>
      </c>
    </row>
    <row r="23" spans="1:8" ht="20.100000000000001" customHeight="1" x14ac:dyDescent="0.3">
      <c r="A23" s="225"/>
      <c r="B23" s="25" t="s">
        <v>126</v>
      </c>
      <c r="C23" s="18" t="s">
        <v>54</v>
      </c>
      <c r="D23" s="18" t="s">
        <v>130</v>
      </c>
      <c r="E23" s="67">
        <v>23.2</v>
      </c>
      <c r="F23" s="67">
        <v>23.1</v>
      </c>
      <c r="G23" s="118">
        <v>9.9000006335232182</v>
      </c>
      <c r="H23" s="46" t="s">
        <v>213</v>
      </c>
    </row>
    <row r="24" spans="1:8" ht="20.100000000000001" customHeight="1" x14ac:dyDescent="0.3">
      <c r="A24" s="226"/>
      <c r="B24" s="25" t="s">
        <v>127</v>
      </c>
      <c r="C24" s="18" t="s">
        <v>54</v>
      </c>
      <c r="D24" s="18" t="s">
        <v>130</v>
      </c>
      <c r="E24" s="67">
        <v>27.07</v>
      </c>
      <c r="F24" s="67">
        <v>41.84</v>
      </c>
      <c r="G24" s="118">
        <v>74.091707305362348</v>
      </c>
      <c r="H24" s="46" t="s">
        <v>214</v>
      </c>
    </row>
    <row r="25" spans="1:8" ht="20.100000000000001" customHeight="1" x14ac:dyDescent="0.3">
      <c r="A25" s="214"/>
      <c r="B25" s="81" t="s">
        <v>295</v>
      </c>
      <c r="C25" s="81"/>
      <c r="D25" s="81"/>
      <c r="E25" s="81"/>
      <c r="F25" s="81"/>
      <c r="G25" s="81"/>
      <c r="H25" s="82"/>
    </row>
    <row r="26" spans="1:8" ht="20.100000000000001" customHeight="1" x14ac:dyDescent="0.3">
      <c r="A26" s="215"/>
      <c r="B26" s="25" t="s">
        <v>67</v>
      </c>
      <c r="C26" s="18" t="s">
        <v>189</v>
      </c>
      <c r="D26" s="18" t="s">
        <v>68</v>
      </c>
      <c r="E26" s="84">
        <v>10.07</v>
      </c>
      <c r="F26" s="84">
        <v>11.66</v>
      </c>
      <c r="G26" s="84">
        <v>7.94</v>
      </c>
      <c r="H26" s="26"/>
    </row>
    <row r="27" spans="1:8" x14ac:dyDescent="0.3">
      <c r="G27" s="117"/>
      <c r="H27" s="119"/>
    </row>
    <row r="28" spans="1:8" x14ac:dyDescent="0.3">
      <c r="G28" s="117"/>
    </row>
  </sheetData>
  <sheetProtection algorithmName="SHA-512" hashValue="Nw4uS/NdpPM2Gv+2iDySE6RCyikCAjXI1cpHGzRURLe1RQ2aINMruxT6zWcLSGUWwfwDrr71Wc0XVjZfpdM9gQ==" saltValue="eU5z+zSDEoafXZdRl8hRyA==" spinCount="100000" sheet="1" objects="1" scenarios="1"/>
  <mergeCells count="6">
    <mergeCell ref="A25:A26"/>
    <mergeCell ref="B4:B7"/>
    <mergeCell ref="A2:B2"/>
    <mergeCell ref="A1:H1"/>
    <mergeCell ref="A3:A11"/>
    <mergeCell ref="A12:A24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L172"/>
  <sheetViews>
    <sheetView showGridLines="0" zoomScale="85" zoomScaleNormal="85" workbookViewId="0">
      <selection activeCell="B20" sqref="B20:C23"/>
    </sheetView>
  </sheetViews>
  <sheetFormatPr defaultRowHeight="16.5" x14ac:dyDescent="0.3"/>
  <cols>
    <col min="1" max="1" width="2.625" customWidth="1"/>
    <col min="2" max="3" width="50.625" customWidth="1"/>
    <col min="4" max="4" width="15.625" style="108" customWidth="1"/>
    <col min="5" max="5" width="15.625" customWidth="1"/>
    <col min="6" max="8" width="20.625" customWidth="1"/>
    <col min="9" max="9" width="75.625" customWidth="1"/>
    <col min="10" max="10" width="51.5" customWidth="1"/>
  </cols>
  <sheetData>
    <row r="1" spans="1:10" ht="30" customHeight="1" x14ac:dyDescent="0.3">
      <c r="A1" s="221" t="s">
        <v>62</v>
      </c>
      <c r="B1" s="222"/>
      <c r="C1" s="222"/>
      <c r="D1" s="222"/>
      <c r="E1" s="222"/>
      <c r="F1" s="222"/>
      <c r="G1" s="222"/>
      <c r="H1" s="222"/>
      <c r="I1" s="223"/>
    </row>
    <row r="2" spans="1:10" s="1" customFormat="1" ht="30" customHeight="1" x14ac:dyDescent="0.3">
      <c r="A2" s="219" t="s">
        <v>27</v>
      </c>
      <c r="B2" s="272"/>
      <c r="C2" s="220"/>
      <c r="D2" s="16" t="s">
        <v>49</v>
      </c>
      <c r="E2" s="16" t="s">
        <v>0</v>
      </c>
      <c r="F2" s="16" t="s">
        <v>110</v>
      </c>
      <c r="G2" s="16" t="s">
        <v>111</v>
      </c>
      <c r="H2" s="16" t="s">
        <v>112</v>
      </c>
      <c r="I2" s="16" t="s">
        <v>211</v>
      </c>
    </row>
    <row r="3" spans="1:10" ht="20.100000000000001" customHeight="1" x14ac:dyDescent="0.3">
      <c r="A3" s="214"/>
      <c r="B3" s="81" t="s">
        <v>421</v>
      </c>
      <c r="C3" s="81"/>
      <c r="D3" s="183"/>
      <c r="E3" s="81"/>
      <c r="F3" s="81"/>
      <c r="G3" s="81"/>
      <c r="H3" s="81"/>
      <c r="I3" s="82"/>
    </row>
    <row r="4" spans="1:10" ht="20.100000000000001" customHeight="1" x14ac:dyDescent="0.3">
      <c r="A4" s="273"/>
      <c r="B4" s="228" t="s">
        <v>48</v>
      </c>
      <c r="C4" s="229"/>
      <c r="D4" s="21" t="s">
        <v>50</v>
      </c>
      <c r="E4" s="21" t="s">
        <v>17</v>
      </c>
      <c r="F4" s="173">
        <v>0</v>
      </c>
      <c r="G4" s="173">
        <v>0</v>
      </c>
      <c r="H4" s="49">
        <v>0.16800000000000001</v>
      </c>
      <c r="I4" s="206"/>
    </row>
    <row r="5" spans="1:10" ht="20.100000000000001" customHeight="1" x14ac:dyDescent="0.3">
      <c r="A5" s="273"/>
      <c r="B5" s="230"/>
      <c r="C5" s="231"/>
      <c r="D5" s="21" t="s">
        <v>51</v>
      </c>
      <c r="E5" s="18" t="s">
        <v>99</v>
      </c>
      <c r="F5" s="74">
        <v>2069.87</v>
      </c>
      <c r="G5" s="74">
        <v>2592.5369999999998</v>
      </c>
      <c r="H5" s="49">
        <v>2486.308</v>
      </c>
      <c r="I5" s="206"/>
    </row>
    <row r="6" spans="1:10" ht="20.100000000000001" customHeight="1" x14ac:dyDescent="0.3">
      <c r="A6" s="273"/>
      <c r="B6" s="230"/>
      <c r="C6" s="231"/>
      <c r="D6" s="21" t="s">
        <v>65</v>
      </c>
      <c r="E6" s="18" t="s">
        <v>99</v>
      </c>
      <c r="F6" s="74">
        <v>0</v>
      </c>
      <c r="G6" s="74">
        <v>0</v>
      </c>
      <c r="H6" s="49">
        <v>0</v>
      </c>
      <c r="I6" s="206"/>
    </row>
    <row r="7" spans="1:10" ht="20.100000000000001" customHeight="1" x14ac:dyDescent="0.3">
      <c r="A7" s="273"/>
      <c r="B7" s="232"/>
      <c r="C7" s="233"/>
      <c r="D7" s="31" t="s">
        <v>54</v>
      </c>
      <c r="E7" s="29" t="s">
        <v>99</v>
      </c>
      <c r="F7" s="79">
        <v>2069.87</v>
      </c>
      <c r="G7" s="79">
        <v>2592.5369999999998</v>
      </c>
      <c r="H7" s="208">
        <f>SUM(H4:H6)</f>
        <v>2486.4760000000001</v>
      </c>
      <c r="I7" s="207"/>
    </row>
    <row r="8" spans="1:10" ht="20.100000000000001" customHeight="1" x14ac:dyDescent="0.3">
      <c r="A8" s="273"/>
      <c r="B8" s="228" t="s">
        <v>59</v>
      </c>
      <c r="C8" s="229"/>
      <c r="D8" s="21" t="s">
        <v>50</v>
      </c>
      <c r="E8" s="18" t="s">
        <v>99</v>
      </c>
      <c r="F8" s="74">
        <v>558.53</v>
      </c>
      <c r="G8" s="74">
        <v>702.63</v>
      </c>
      <c r="H8" s="49">
        <v>646.37699999999995</v>
      </c>
      <c r="I8" s="206"/>
    </row>
    <row r="9" spans="1:10" ht="20.100000000000001" customHeight="1" x14ac:dyDescent="0.3">
      <c r="A9" s="273"/>
      <c r="B9" s="230"/>
      <c r="C9" s="231"/>
      <c r="D9" s="21" t="s">
        <v>51</v>
      </c>
      <c r="E9" s="18" t="s">
        <v>99</v>
      </c>
      <c r="F9" s="74">
        <v>19832.932000000001</v>
      </c>
      <c r="G9" s="74">
        <v>25064.899000000001</v>
      </c>
      <c r="H9" s="49">
        <v>25899.917000000001</v>
      </c>
      <c r="I9" s="206"/>
    </row>
    <row r="10" spans="1:10" ht="20.100000000000001" customHeight="1" x14ac:dyDescent="0.3">
      <c r="A10" s="273"/>
      <c r="B10" s="230"/>
      <c r="C10" s="231"/>
      <c r="D10" s="21" t="s">
        <v>65</v>
      </c>
      <c r="E10" s="18" t="s">
        <v>99</v>
      </c>
      <c r="F10" s="74">
        <v>1.4650000000000001</v>
      </c>
      <c r="G10" s="74">
        <v>1.4650000000000001</v>
      </c>
      <c r="H10" s="49">
        <v>1.3520000000000001</v>
      </c>
      <c r="I10" s="206"/>
    </row>
    <row r="11" spans="1:10" ht="20.100000000000001" customHeight="1" x14ac:dyDescent="0.3">
      <c r="A11" s="273"/>
      <c r="B11" s="232"/>
      <c r="C11" s="233"/>
      <c r="D11" s="31" t="s">
        <v>54</v>
      </c>
      <c r="E11" s="29" t="s">
        <v>99</v>
      </c>
      <c r="F11" s="30">
        <v>20392.93</v>
      </c>
      <c r="G11" s="30">
        <v>25768.89</v>
      </c>
      <c r="H11" s="208">
        <f>SUM(H8:H10)</f>
        <v>26547.646000000001</v>
      </c>
      <c r="I11" s="207"/>
    </row>
    <row r="12" spans="1:10" ht="20.100000000000001" customHeight="1" x14ac:dyDescent="0.3">
      <c r="A12" s="273"/>
      <c r="B12" s="228" t="s">
        <v>60</v>
      </c>
      <c r="C12" s="229"/>
      <c r="D12" s="21" t="s">
        <v>50</v>
      </c>
      <c r="E12" s="18" t="s">
        <v>99</v>
      </c>
      <c r="F12" s="20">
        <v>7.48</v>
      </c>
      <c r="G12" s="20">
        <v>8.4499999999999993</v>
      </c>
      <c r="H12" s="49">
        <v>7.694</v>
      </c>
      <c r="I12" s="206"/>
    </row>
    <row r="13" spans="1:10" ht="20.100000000000001" customHeight="1" x14ac:dyDescent="0.3">
      <c r="A13" s="273"/>
      <c r="B13" s="230"/>
      <c r="C13" s="231"/>
      <c r="D13" s="21" t="s">
        <v>51</v>
      </c>
      <c r="E13" s="18" t="s">
        <v>99</v>
      </c>
      <c r="F13" s="20">
        <v>11.206</v>
      </c>
      <c r="G13" s="20">
        <v>5.3449999999999998</v>
      </c>
      <c r="H13" s="49">
        <v>5.5469999999999997</v>
      </c>
      <c r="I13" s="206"/>
    </row>
    <row r="14" spans="1:10" ht="20.100000000000001" customHeight="1" x14ac:dyDescent="0.3">
      <c r="A14" s="273"/>
      <c r="B14" s="230"/>
      <c r="C14" s="231"/>
      <c r="D14" s="21" t="s">
        <v>65</v>
      </c>
      <c r="E14" s="18" t="s">
        <v>99</v>
      </c>
      <c r="F14" s="20">
        <v>1.4810000000000001</v>
      </c>
      <c r="G14" s="20">
        <v>1.4279999999999999</v>
      </c>
      <c r="H14" s="49">
        <v>1.4890000000000001</v>
      </c>
      <c r="I14" s="206"/>
    </row>
    <row r="15" spans="1:10" ht="20.100000000000001" customHeight="1" x14ac:dyDescent="0.3">
      <c r="A15" s="273"/>
      <c r="B15" s="232"/>
      <c r="C15" s="233"/>
      <c r="D15" s="31" t="s">
        <v>54</v>
      </c>
      <c r="E15" s="29" t="s">
        <v>99</v>
      </c>
      <c r="F15" s="30">
        <v>20.170000000000002</v>
      </c>
      <c r="G15" s="30">
        <v>15.22</v>
      </c>
      <c r="H15" s="208">
        <f>SUM(H12:H14)</f>
        <v>14.73</v>
      </c>
      <c r="I15" s="207"/>
    </row>
    <row r="16" spans="1:10" ht="20.100000000000001" customHeight="1" x14ac:dyDescent="0.3">
      <c r="A16" s="273"/>
      <c r="B16" s="228" t="s">
        <v>20</v>
      </c>
      <c r="C16" s="229"/>
      <c r="D16" s="21" t="s">
        <v>50</v>
      </c>
      <c r="E16" s="18" t="s">
        <v>99</v>
      </c>
      <c r="F16" s="20">
        <v>4687.6499999999996</v>
      </c>
      <c r="G16" s="20">
        <v>5946.77</v>
      </c>
      <c r="H16" s="24">
        <v>5781</v>
      </c>
      <c r="I16" s="26"/>
      <c r="J16" s="227"/>
    </row>
    <row r="17" spans="1:10" ht="20.100000000000001" customHeight="1" x14ac:dyDescent="0.3">
      <c r="A17" s="273"/>
      <c r="B17" s="230"/>
      <c r="C17" s="231"/>
      <c r="D17" s="21" t="s">
        <v>51</v>
      </c>
      <c r="E17" s="18" t="s">
        <v>99</v>
      </c>
      <c r="F17" s="28">
        <v>22020</v>
      </c>
      <c r="G17" s="28">
        <v>27841</v>
      </c>
      <c r="H17" s="24">
        <v>28417.772000000001</v>
      </c>
      <c r="I17" s="26"/>
      <c r="J17" s="227"/>
    </row>
    <row r="18" spans="1:10" ht="20.100000000000001" customHeight="1" x14ac:dyDescent="0.3">
      <c r="A18" s="273"/>
      <c r="B18" s="230"/>
      <c r="C18" s="231"/>
      <c r="D18" s="21" t="s">
        <v>65</v>
      </c>
      <c r="E18" s="18" t="s">
        <v>99</v>
      </c>
      <c r="F18" s="28">
        <v>4.41</v>
      </c>
      <c r="G18" s="28">
        <v>4.22</v>
      </c>
      <c r="H18" s="24">
        <v>4.306</v>
      </c>
      <c r="I18" s="26"/>
      <c r="J18" s="227"/>
    </row>
    <row r="19" spans="1:10" ht="20.100000000000001" customHeight="1" x14ac:dyDescent="0.3">
      <c r="A19" s="273"/>
      <c r="B19" s="232"/>
      <c r="C19" s="233"/>
      <c r="D19" s="31" t="s">
        <v>54</v>
      </c>
      <c r="E19" s="31" t="s">
        <v>17</v>
      </c>
      <c r="F19" s="32">
        <v>26711.82</v>
      </c>
      <c r="G19" s="32">
        <v>33792</v>
      </c>
      <c r="H19" s="196">
        <v>34203.077999999994</v>
      </c>
      <c r="I19" s="53"/>
      <c r="J19" s="227"/>
    </row>
    <row r="20" spans="1:10" ht="20.100000000000001" customHeight="1" x14ac:dyDescent="0.3">
      <c r="A20" s="273"/>
      <c r="B20" s="228" t="s">
        <v>61</v>
      </c>
      <c r="C20" s="229"/>
      <c r="D20" s="21" t="s">
        <v>50</v>
      </c>
      <c r="E20" s="18" t="s">
        <v>99</v>
      </c>
      <c r="F20" s="141">
        <v>0</v>
      </c>
      <c r="G20" s="141">
        <v>0</v>
      </c>
      <c r="H20" s="140">
        <v>0.1011</v>
      </c>
      <c r="I20" s="26"/>
    </row>
    <row r="21" spans="1:10" ht="20.100000000000001" customHeight="1" x14ac:dyDescent="0.3">
      <c r="A21" s="273"/>
      <c r="B21" s="230"/>
      <c r="C21" s="231"/>
      <c r="D21" s="21" t="s">
        <v>51</v>
      </c>
      <c r="E21" s="18" t="s">
        <v>99</v>
      </c>
      <c r="F21" s="94">
        <v>1.5740000000000001</v>
      </c>
      <c r="G21" s="94">
        <v>1.5049999999999999</v>
      </c>
      <c r="H21" s="94">
        <v>1.508</v>
      </c>
      <c r="I21" s="26"/>
    </row>
    <row r="22" spans="1:10" ht="20.100000000000001" customHeight="1" x14ac:dyDescent="0.3">
      <c r="A22" s="273"/>
      <c r="B22" s="230"/>
      <c r="C22" s="231"/>
      <c r="D22" s="21" t="s">
        <v>65</v>
      </c>
      <c r="E22" s="18" t="s">
        <v>99</v>
      </c>
      <c r="F22" s="96" t="s">
        <v>178</v>
      </c>
      <c r="G22" s="96" t="s">
        <v>178</v>
      </c>
      <c r="H22" s="96" t="s">
        <v>178</v>
      </c>
      <c r="I22" s="26"/>
    </row>
    <row r="23" spans="1:10" ht="20.100000000000001" customHeight="1" x14ac:dyDescent="0.3">
      <c r="A23" s="273"/>
      <c r="B23" s="232"/>
      <c r="C23" s="233"/>
      <c r="D23" s="31" t="s">
        <v>54</v>
      </c>
      <c r="E23" s="29" t="s">
        <v>99</v>
      </c>
      <c r="F23" s="95">
        <v>1.57</v>
      </c>
      <c r="G23" s="95">
        <v>1.51</v>
      </c>
      <c r="H23" s="95">
        <v>1.61</v>
      </c>
      <c r="I23" s="53"/>
    </row>
    <row r="24" spans="1:10" ht="20.100000000000001" customHeight="1" x14ac:dyDescent="0.3">
      <c r="A24" s="273"/>
      <c r="B24" s="228" t="s">
        <v>18</v>
      </c>
      <c r="C24" s="229"/>
      <c r="D24" s="21" t="s">
        <v>50</v>
      </c>
      <c r="E24" s="18" t="s">
        <v>99</v>
      </c>
      <c r="F24" s="20">
        <v>2550.6799999999998</v>
      </c>
      <c r="G24" s="20">
        <v>3385.61</v>
      </c>
      <c r="H24" s="20">
        <v>3326.355</v>
      </c>
      <c r="I24" s="26"/>
    </row>
    <row r="25" spans="1:10" ht="20.100000000000001" customHeight="1" x14ac:dyDescent="0.3">
      <c r="A25" s="273"/>
      <c r="B25" s="230"/>
      <c r="C25" s="231"/>
      <c r="D25" s="21" t="s">
        <v>51</v>
      </c>
      <c r="E25" s="18" t="s">
        <v>99</v>
      </c>
      <c r="F25" s="20">
        <v>105.75</v>
      </c>
      <c r="G25" s="20">
        <v>178</v>
      </c>
      <c r="H25" s="20">
        <v>26</v>
      </c>
      <c r="I25" s="26"/>
    </row>
    <row r="26" spans="1:10" ht="20.100000000000001" customHeight="1" x14ac:dyDescent="0.3">
      <c r="A26" s="273"/>
      <c r="B26" s="230"/>
      <c r="C26" s="231"/>
      <c r="D26" s="21" t="s">
        <v>65</v>
      </c>
      <c r="E26" s="18" t="s">
        <v>99</v>
      </c>
      <c r="F26" s="20">
        <v>1.466</v>
      </c>
      <c r="G26" s="20">
        <v>1.4279999999999999</v>
      </c>
      <c r="H26" s="20">
        <v>1.4650000000000001</v>
      </c>
      <c r="I26" s="26"/>
    </row>
    <row r="27" spans="1:10" ht="20.100000000000001" customHeight="1" x14ac:dyDescent="0.3">
      <c r="A27" s="273"/>
      <c r="B27" s="232"/>
      <c r="C27" s="233"/>
      <c r="D27" s="31" t="s">
        <v>54</v>
      </c>
      <c r="E27" s="29" t="s">
        <v>99</v>
      </c>
      <c r="F27" s="30">
        <v>2657.9</v>
      </c>
      <c r="G27" s="30">
        <v>3565.04</v>
      </c>
      <c r="H27" s="30">
        <v>3353.82</v>
      </c>
      <c r="I27" s="53"/>
    </row>
    <row r="28" spans="1:10" ht="20.100000000000001" customHeight="1" x14ac:dyDescent="0.3">
      <c r="A28" s="273"/>
      <c r="B28" s="228" t="s">
        <v>19</v>
      </c>
      <c r="C28" s="229"/>
      <c r="D28" s="21" t="s">
        <v>50</v>
      </c>
      <c r="E28" s="18" t="s">
        <v>99</v>
      </c>
      <c r="F28" s="20">
        <v>1570.96</v>
      </c>
      <c r="G28" s="20">
        <v>1850.08</v>
      </c>
      <c r="H28" s="20">
        <v>1801.039</v>
      </c>
      <c r="I28" s="26"/>
    </row>
    <row r="29" spans="1:10" ht="20.100000000000001" customHeight="1" x14ac:dyDescent="0.3">
      <c r="A29" s="273"/>
      <c r="B29" s="230"/>
      <c r="C29" s="231"/>
      <c r="D29" s="21" t="s">
        <v>51</v>
      </c>
      <c r="E29" s="18" t="s">
        <v>99</v>
      </c>
      <c r="F29" s="85">
        <v>0</v>
      </c>
      <c r="G29" s="85">
        <v>0</v>
      </c>
      <c r="H29" s="85">
        <v>0</v>
      </c>
      <c r="I29" s="26"/>
    </row>
    <row r="30" spans="1:10" ht="20.100000000000001" customHeight="1" x14ac:dyDescent="0.3">
      <c r="A30" s="273"/>
      <c r="B30" s="230"/>
      <c r="C30" s="231"/>
      <c r="D30" s="21" t="s">
        <v>65</v>
      </c>
      <c r="E30" s="18" t="s">
        <v>99</v>
      </c>
      <c r="F30" s="85">
        <v>0</v>
      </c>
      <c r="G30" s="85">
        <v>0</v>
      </c>
      <c r="H30" s="85">
        <v>0</v>
      </c>
      <c r="I30" s="26"/>
    </row>
    <row r="31" spans="1:10" ht="20.100000000000001" customHeight="1" x14ac:dyDescent="0.3">
      <c r="A31" s="273"/>
      <c r="B31" s="232"/>
      <c r="C31" s="233"/>
      <c r="D31" s="31" t="s">
        <v>54</v>
      </c>
      <c r="E31" s="29" t="s">
        <v>99</v>
      </c>
      <c r="F31" s="30">
        <v>1570.96</v>
      </c>
      <c r="G31" s="30">
        <v>1850.08</v>
      </c>
      <c r="H31" s="30">
        <v>1801.039</v>
      </c>
      <c r="I31" s="53"/>
    </row>
    <row r="32" spans="1:10" ht="20.100000000000001" customHeight="1" x14ac:dyDescent="0.3">
      <c r="A32" s="273"/>
      <c r="B32" s="234" t="s">
        <v>323</v>
      </c>
      <c r="C32" s="235"/>
      <c r="D32" s="21" t="s">
        <v>54</v>
      </c>
      <c r="E32" s="18" t="s">
        <v>99</v>
      </c>
      <c r="F32" s="85">
        <v>563.58000000000004</v>
      </c>
      <c r="G32" s="85">
        <v>880.27</v>
      </c>
      <c r="H32" s="85">
        <v>837.24</v>
      </c>
      <c r="I32" s="26"/>
    </row>
    <row r="33" spans="1:10" ht="20.100000000000001" customHeight="1" x14ac:dyDescent="0.3">
      <c r="A33" s="273"/>
      <c r="B33" s="234" t="s">
        <v>324</v>
      </c>
      <c r="C33" s="235"/>
      <c r="D33" s="21" t="s">
        <v>54</v>
      </c>
      <c r="E33" s="18" t="s">
        <v>99</v>
      </c>
      <c r="F33" s="85">
        <v>41.59</v>
      </c>
      <c r="G33" s="85">
        <v>52.33</v>
      </c>
      <c r="H33" s="85">
        <v>65.13</v>
      </c>
      <c r="I33" s="26"/>
    </row>
    <row r="34" spans="1:10" ht="20.100000000000001" customHeight="1" x14ac:dyDescent="0.3">
      <c r="A34" s="273"/>
      <c r="B34" s="234" t="s">
        <v>198</v>
      </c>
      <c r="C34" s="235"/>
      <c r="D34" s="18" t="s">
        <v>54</v>
      </c>
      <c r="E34" s="18" t="s">
        <v>12</v>
      </c>
      <c r="F34" s="187" t="s">
        <v>100</v>
      </c>
      <c r="G34" s="187" t="s">
        <v>100</v>
      </c>
      <c r="H34" s="187" t="s">
        <v>100</v>
      </c>
      <c r="I34" s="26"/>
    </row>
    <row r="35" spans="1:10" ht="20.100000000000001" customHeight="1" x14ac:dyDescent="0.3">
      <c r="A35" s="215"/>
      <c r="B35" s="265" t="s">
        <v>199</v>
      </c>
      <c r="C35" s="266"/>
      <c r="D35" s="21" t="s">
        <v>54</v>
      </c>
      <c r="E35" s="18" t="s">
        <v>17</v>
      </c>
      <c r="F35" s="20">
        <v>14839.49</v>
      </c>
      <c r="G35" s="20">
        <v>19722.815000000002</v>
      </c>
      <c r="H35" s="20">
        <v>20108.964</v>
      </c>
      <c r="I35" s="26"/>
    </row>
    <row r="36" spans="1:10" ht="20.100000000000001" customHeight="1" x14ac:dyDescent="0.3">
      <c r="A36" s="269"/>
      <c r="B36" s="81" t="s">
        <v>328</v>
      </c>
      <c r="C36" s="81"/>
      <c r="D36" s="184"/>
      <c r="E36" s="81"/>
      <c r="F36" s="81"/>
      <c r="G36" s="81"/>
      <c r="H36" s="81"/>
      <c r="I36" s="82"/>
    </row>
    <row r="37" spans="1:10" ht="20.100000000000001" customHeight="1" x14ac:dyDescent="0.3">
      <c r="A37" s="271"/>
      <c r="B37" s="265" t="s">
        <v>357</v>
      </c>
      <c r="C37" s="266"/>
      <c r="D37" s="21" t="s">
        <v>54</v>
      </c>
      <c r="E37" s="18" t="s">
        <v>325</v>
      </c>
      <c r="F37" s="188">
        <f>F19/경제!E9*100000000</f>
        <v>1.2021137157820199</v>
      </c>
      <c r="G37" s="188">
        <f>G19/경제!F9*100000000</f>
        <v>1.3516947994679205</v>
      </c>
      <c r="H37" s="188">
        <f>H19/경제!G9*100000000</f>
        <v>1.2214937138636175</v>
      </c>
      <c r="I37" s="145" t="s">
        <v>221</v>
      </c>
    </row>
    <row r="38" spans="1:10" ht="20.100000000000001" customHeight="1" x14ac:dyDescent="0.3">
      <c r="A38" s="274"/>
      <c r="B38" s="81" t="s">
        <v>326</v>
      </c>
      <c r="C38" s="81"/>
      <c r="D38" s="184"/>
      <c r="E38" s="81"/>
      <c r="F38" s="81"/>
      <c r="G38" s="81"/>
      <c r="H38" s="81"/>
      <c r="I38" s="82"/>
      <c r="J38" s="148"/>
    </row>
    <row r="39" spans="1:10" ht="20.100000000000001" customHeight="1" x14ac:dyDescent="0.3">
      <c r="A39" s="275"/>
      <c r="B39" s="228" t="s">
        <v>94</v>
      </c>
      <c r="C39" s="229"/>
      <c r="D39" s="21" t="s">
        <v>54</v>
      </c>
      <c r="E39" s="21" t="s">
        <v>102</v>
      </c>
      <c r="F39" s="189">
        <v>3710.9</v>
      </c>
      <c r="G39" s="189">
        <v>5172.8599999999997</v>
      </c>
      <c r="H39" s="189">
        <v>2252.0300000000002</v>
      </c>
      <c r="I39" s="26"/>
    </row>
    <row r="40" spans="1:10" ht="20.100000000000001" customHeight="1" x14ac:dyDescent="0.3">
      <c r="A40" s="269"/>
      <c r="B40" s="81" t="s">
        <v>327</v>
      </c>
      <c r="C40" s="81"/>
      <c r="D40" s="184"/>
      <c r="E40" s="81"/>
      <c r="F40" s="81"/>
      <c r="G40" s="81"/>
      <c r="H40" s="81"/>
      <c r="I40" s="82"/>
      <c r="J40" s="148"/>
    </row>
    <row r="41" spans="1:10" ht="20.100000000000001" customHeight="1" x14ac:dyDescent="0.3">
      <c r="A41" s="270"/>
      <c r="B41" s="228" t="s">
        <v>96</v>
      </c>
      <c r="C41" s="229"/>
      <c r="D41" s="21" t="s">
        <v>50</v>
      </c>
      <c r="E41" s="18" t="s">
        <v>16</v>
      </c>
      <c r="F41" s="74">
        <v>1651942</v>
      </c>
      <c r="G41" s="74">
        <v>2667415</v>
      </c>
      <c r="H41" s="74">
        <v>2667415</v>
      </c>
      <c r="I41" s="26"/>
    </row>
    <row r="42" spans="1:10" ht="20.100000000000001" customHeight="1" x14ac:dyDescent="0.3">
      <c r="A42" s="270"/>
      <c r="B42" s="230"/>
      <c r="C42" s="231"/>
      <c r="D42" s="21" t="s">
        <v>51</v>
      </c>
      <c r="E42" s="18" t="s">
        <v>16</v>
      </c>
      <c r="F42" s="74">
        <v>6613320</v>
      </c>
      <c r="G42" s="74">
        <v>7563172</v>
      </c>
      <c r="H42" s="173">
        <v>8025042</v>
      </c>
      <c r="I42" s="26"/>
    </row>
    <row r="43" spans="1:10" ht="20.100000000000001" customHeight="1" x14ac:dyDescent="0.3">
      <c r="A43" s="270"/>
      <c r="B43" s="232"/>
      <c r="C43" s="233"/>
      <c r="D43" s="31" t="s">
        <v>52</v>
      </c>
      <c r="E43" s="29" t="s">
        <v>16</v>
      </c>
      <c r="F43" s="79">
        <v>8265262</v>
      </c>
      <c r="G43" s="79">
        <v>10230587</v>
      </c>
      <c r="H43" s="79">
        <v>10692457</v>
      </c>
      <c r="I43" s="53"/>
    </row>
    <row r="44" spans="1:10" ht="20.100000000000001" customHeight="1" x14ac:dyDescent="0.3">
      <c r="A44" s="270"/>
      <c r="B44" s="228" t="s">
        <v>97</v>
      </c>
      <c r="C44" s="229"/>
      <c r="D44" s="21" t="s">
        <v>50</v>
      </c>
      <c r="E44" s="21" t="s">
        <v>16</v>
      </c>
      <c r="F44" s="173">
        <v>0</v>
      </c>
      <c r="G44" s="173">
        <v>0</v>
      </c>
      <c r="H44" s="173">
        <v>0</v>
      </c>
      <c r="I44" s="26"/>
    </row>
    <row r="45" spans="1:10" ht="20.100000000000001" customHeight="1" x14ac:dyDescent="0.3">
      <c r="A45" s="270"/>
      <c r="B45" s="230"/>
      <c r="C45" s="231"/>
      <c r="D45" s="21" t="s">
        <v>51</v>
      </c>
      <c r="E45" s="21" t="s">
        <v>16</v>
      </c>
      <c r="F45" s="173">
        <v>99693</v>
      </c>
      <c r="G45" s="173">
        <v>256648</v>
      </c>
      <c r="H45" s="173">
        <v>220428</v>
      </c>
      <c r="I45" s="26"/>
    </row>
    <row r="46" spans="1:10" ht="20.100000000000001" customHeight="1" x14ac:dyDescent="0.3">
      <c r="A46" s="270"/>
      <c r="B46" s="232"/>
      <c r="C46" s="233"/>
      <c r="D46" s="31" t="s">
        <v>52</v>
      </c>
      <c r="E46" s="31" t="s">
        <v>16</v>
      </c>
      <c r="F46" s="174">
        <v>99693</v>
      </c>
      <c r="G46" s="174">
        <v>256648</v>
      </c>
      <c r="H46" s="174">
        <v>220428</v>
      </c>
      <c r="I46" s="53"/>
    </row>
    <row r="47" spans="1:10" ht="20.100000000000001" customHeight="1" x14ac:dyDescent="0.3">
      <c r="A47" s="270"/>
      <c r="B47" s="228" t="s">
        <v>98</v>
      </c>
      <c r="C47" s="229"/>
      <c r="D47" s="21" t="s">
        <v>50</v>
      </c>
      <c r="E47" s="21" t="s">
        <v>12</v>
      </c>
      <c r="F47" s="170">
        <v>0</v>
      </c>
      <c r="G47" s="170">
        <v>0</v>
      </c>
      <c r="H47" s="170">
        <v>0</v>
      </c>
      <c r="I47" s="26"/>
    </row>
    <row r="48" spans="1:10" ht="20.100000000000001" customHeight="1" x14ac:dyDescent="0.3">
      <c r="A48" s="270"/>
      <c r="B48" s="230"/>
      <c r="C48" s="231"/>
      <c r="D48" s="21" t="s">
        <v>51</v>
      </c>
      <c r="E48" s="21" t="s">
        <v>12</v>
      </c>
      <c r="F48" s="171">
        <v>1.51</v>
      </c>
      <c r="G48" s="171">
        <v>3.39</v>
      </c>
      <c r="H48" s="171">
        <v>2.75</v>
      </c>
      <c r="I48" s="26"/>
    </row>
    <row r="49" spans="1:12" ht="20.100000000000001" customHeight="1" x14ac:dyDescent="0.3">
      <c r="A49" s="271"/>
      <c r="B49" s="232"/>
      <c r="C49" s="233"/>
      <c r="D49" s="31" t="s">
        <v>52</v>
      </c>
      <c r="E49" s="31" t="s">
        <v>12</v>
      </c>
      <c r="F49" s="172">
        <v>1.21</v>
      </c>
      <c r="G49" s="172">
        <v>2.5099999999999998</v>
      </c>
      <c r="H49" s="172">
        <v>2.75</v>
      </c>
      <c r="I49" s="53"/>
    </row>
    <row r="50" spans="1:12" ht="20.100000000000001" customHeight="1" x14ac:dyDescent="0.3">
      <c r="A50" s="269"/>
      <c r="B50" s="81" t="s">
        <v>329</v>
      </c>
      <c r="C50" s="81"/>
      <c r="D50" s="184"/>
      <c r="E50" s="81"/>
      <c r="F50" s="81"/>
      <c r="G50" s="81"/>
      <c r="H50" s="81"/>
      <c r="I50" s="82"/>
    </row>
    <row r="51" spans="1:12" ht="20.100000000000001" customHeight="1" x14ac:dyDescent="0.3">
      <c r="A51" s="270"/>
      <c r="B51" s="249" t="s">
        <v>358</v>
      </c>
      <c r="C51" s="25" t="s">
        <v>359</v>
      </c>
      <c r="D51" s="21" t="s">
        <v>50</v>
      </c>
      <c r="E51" s="18" t="s">
        <v>16</v>
      </c>
      <c r="F51" s="20">
        <v>1064780</v>
      </c>
      <c r="G51" s="97">
        <v>1350331</v>
      </c>
      <c r="H51" s="20">
        <v>1351906</v>
      </c>
      <c r="I51" s="83"/>
    </row>
    <row r="52" spans="1:12" ht="20.100000000000001" customHeight="1" x14ac:dyDescent="0.3">
      <c r="A52" s="270"/>
      <c r="B52" s="250"/>
      <c r="C52" s="25" t="s">
        <v>360</v>
      </c>
      <c r="D52" s="21" t="s">
        <v>51</v>
      </c>
      <c r="E52" s="18" t="s">
        <v>16</v>
      </c>
      <c r="F52" s="20">
        <v>904576</v>
      </c>
      <c r="G52" s="20">
        <v>1113401</v>
      </c>
      <c r="H52" s="20">
        <v>1274702</v>
      </c>
      <c r="I52" s="26"/>
    </row>
    <row r="53" spans="1:12" ht="20.100000000000001" customHeight="1" x14ac:dyDescent="0.3">
      <c r="A53" s="271"/>
      <c r="B53" s="251"/>
      <c r="C53" s="25" t="s">
        <v>361</v>
      </c>
      <c r="D53" s="31" t="s">
        <v>52</v>
      </c>
      <c r="E53" s="29" t="s">
        <v>16</v>
      </c>
      <c r="F53" s="30">
        <f>SUM(F51:F52)</f>
        <v>1969356</v>
      </c>
      <c r="G53" s="30">
        <f t="shared" ref="G53:H53" si="0">SUM(G51:G52)</f>
        <v>2463732</v>
      </c>
      <c r="H53" s="30">
        <f t="shared" si="0"/>
        <v>2626608</v>
      </c>
      <c r="I53" s="53"/>
    </row>
    <row r="54" spans="1:12" ht="20.100000000000001" customHeight="1" x14ac:dyDescent="0.3">
      <c r="A54" s="269"/>
      <c r="B54" s="81" t="s">
        <v>330</v>
      </c>
      <c r="C54" s="81"/>
      <c r="D54" s="184"/>
      <c r="E54" s="81"/>
      <c r="F54" s="81"/>
      <c r="G54" s="81"/>
      <c r="H54" s="81"/>
      <c r="I54" s="82"/>
      <c r="J54" s="148"/>
    </row>
    <row r="55" spans="1:12" ht="20.100000000000001" customHeight="1" x14ac:dyDescent="0.3">
      <c r="A55" s="270"/>
      <c r="B55" s="228" t="s">
        <v>95</v>
      </c>
      <c r="C55" s="229"/>
      <c r="D55" s="21" t="s">
        <v>50</v>
      </c>
      <c r="E55" s="21" t="s">
        <v>135</v>
      </c>
      <c r="F55" s="28">
        <v>587162</v>
      </c>
      <c r="G55" s="28">
        <v>1317104</v>
      </c>
      <c r="H55" s="28">
        <v>1315509</v>
      </c>
      <c r="I55" s="26"/>
    </row>
    <row r="56" spans="1:12" ht="20.100000000000001" customHeight="1" x14ac:dyDescent="0.3">
      <c r="A56" s="270"/>
      <c r="B56" s="230"/>
      <c r="C56" s="231"/>
      <c r="D56" s="21" t="s">
        <v>51</v>
      </c>
      <c r="E56" s="21" t="s">
        <v>16</v>
      </c>
      <c r="F56" s="28">
        <v>5708744</v>
      </c>
      <c r="G56" s="28">
        <v>6449771</v>
      </c>
      <c r="H56" s="28">
        <v>6750340</v>
      </c>
      <c r="I56" s="26"/>
    </row>
    <row r="57" spans="1:12" ht="20.100000000000001" customHeight="1" x14ac:dyDescent="0.3">
      <c r="A57" s="270"/>
      <c r="B57" s="232"/>
      <c r="C57" s="233"/>
      <c r="D57" s="31" t="s">
        <v>52</v>
      </c>
      <c r="E57" s="31" t="s">
        <v>16</v>
      </c>
      <c r="F57" s="32">
        <v>6295906</v>
      </c>
      <c r="G57" s="32">
        <v>7766875</v>
      </c>
      <c r="H57" s="32">
        <v>8065849</v>
      </c>
      <c r="I57" s="53"/>
      <c r="J57" s="175"/>
      <c r="K57" s="175"/>
      <c r="L57" s="175"/>
    </row>
    <row r="58" spans="1:12" ht="20.100000000000001" customHeight="1" x14ac:dyDescent="0.3">
      <c r="A58" s="270"/>
      <c r="B58" s="265" t="s">
        <v>108</v>
      </c>
      <c r="C58" s="266"/>
      <c r="D58" s="21" t="s">
        <v>54</v>
      </c>
      <c r="E58" s="21" t="s">
        <v>21</v>
      </c>
      <c r="F58" s="28">
        <v>283.3</v>
      </c>
      <c r="G58" s="28">
        <v>310.7</v>
      </c>
      <c r="H58" s="28">
        <v>288.05547414396881</v>
      </c>
      <c r="I58" s="46" t="s">
        <v>221</v>
      </c>
    </row>
    <row r="59" spans="1:12" ht="20.100000000000001" customHeight="1" x14ac:dyDescent="0.3">
      <c r="A59" s="270"/>
      <c r="B59" s="259" t="s">
        <v>133</v>
      </c>
      <c r="C59" s="260"/>
      <c r="D59" s="21" t="s">
        <v>131</v>
      </c>
      <c r="E59" s="21" t="s">
        <v>16</v>
      </c>
      <c r="F59" s="91" t="s">
        <v>246</v>
      </c>
      <c r="G59" s="91" t="s">
        <v>246</v>
      </c>
      <c r="H59" s="91" t="s">
        <v>246</v>
      </c>
      <c r="I59" s="26"/>
    </row>
    <row r="60" spans="1:12" ht="20.100000000000001" customHeight="1" x14ac:dyDescent="0.3">
      <c r="A60" s="270"/>
      <c r="B60" s="261"/>
      <c r="C60" s="262"/>
      <c r="D60" s="21" t="s">
        <v>132</v>
      </c>
      <c r="E60" s="21" t="s">
        <v>16</v>
      </c>
      <c r="F60" s="91" t="s">
        <v>246</v>
      </c>
      <c r="G60" s="91" t="s">
        <v>246</v>
      </c>
      <c r="H60" s="91" t="s">
        <v>246</v>
      </c>
      <c r="I60" s="26"/>
    </row>
    <row r="61" spans="1:12" ht="20.100000000000001" customHeight="1" x14ac:dyDescent="0.3">
      <c r="A61" s="271"/>
      <c r="B61" s="263"/>
      <c r="C61" s="264"/>
      <c r="D61" s="31" t="s">
        <v>134</v>
      </c>
      <c r="E61" s="31" t="s">
        <v>135</v>
      </c>
      <c r="F61" s="90" t="s">
        <v>246</v>
      </c>
      <c r="G61" s="90" t="s">
        <v>246</v>
      </c>
      <c r="H61" s="90" t="s">
        <v>246</v>
      </c>
      <c r="I61" s="53"/>
      <c r="J61" s="148"/>
    </row>
    <row r="62" spans="1:12" ht="20.100000000000001" customHeight="1" x14ac:dyDescent="0.3">
      <c r="A62" s="241"/>
      <c r="B62" s="146" t="s">
        <v>331</v>
      </c>
      <c r="C62" s="146"/>
      <c r="D62" s="185"/>
      <c r="E62" s="146"/>
      <c r="F62" s="146"/>
      <c r="G62" s="146"/>
      <c r="H62" s="146"/>
      <c r="I62" s="147"/>
      <c r="J62" s="148"/>
    </row>
    <row r="63" spans="1:12" ht="20.100000000000001" customHeight="1" x14ac:dyDescent="0.3">
      <c r="A63" s="246"/>
      <c r="B63" s="228" t="s">
        <v>362</v>
      </c>
      <c r="C63" s="229"/>
      <c r="D63" s="21" t="s">
        <v>50</v>
      </c>
      <c r="E63" s="18" t="s">
        <v>14</v>
      </c>
      <c r="F63" s="176">
        <v>0</v>
      </c>
      <c r="G63" s="176">
        <v>0</v>
      </c>
      <c r="H63" s="176">
        <v>0</v>
      </c>
      <c r="I63" s="26"/>
    </row>
    <row r="64" spans="1:12" ht="20.100000000000001" customHeight="1" x14ac:dyDescent="0.3">
      <c r="A64" s="246"/>
      <c r="B64" s="230"/>
      <c r="C64" s="231"/>
      <c r="D64" s="21" t="s">
        <v>51</v>
      </c>
      <c r="E64" s="18" t="s">
        <v>14</v>
      </c>
      <c r="F64" s="177">
        <v>0</v>
      </c>
      <c r="G64" s="177">
        <v>1</v>
      </c>
      <c r="H64" s="177">
        <v>0</v>
      </c>
      <c r="I64" s="26"/>
    </row>
    <row r="65" spans="1:10" ht="20.100000000000001" customHeight="1" x14ac:dyDescent="0.3">
      <c r="A65" s="246"/>
      <c r="B65" s="232"/>
      <c r="C65" s="233"/>
      <c r="D65" s="31" t="s">
        <v>203</v>
      </c>
      <c r="E65" s="29" t="s">
        <v>136</v>
      </c>
      <c r="F65" s="178">
        <f>SUM(F63:F64)</f>
        <v>0</v>
      </c>
      <c r="G65" s="79">
        <f t="shared" ref="G65:H65" si="1">SUM(G63:G64)</f>
        <v>1</v>
      </c>
      <c r="H65" s="178">
        <f t="shared" si="1"/>
        <v>0</v>
      </c>
      <c r="I65" s="53"/>
    </row>
    <row r="66" spans="1:10" ht="20.100000000000001" customHeight="1" x14ac:dyDescent="0.3">
      <c r="A66" s="246"/>
      <c r="B66" s="228" t="s">
        <v>363</v>
      </c>
      <c r="C66" s="229"/>
      <c r="D66" s="21" t="s">
        <v>131</v>
      </c>
      <c r="E66" s="18" t="s">
        <v>140</v>
      </c>
      <c r="F66" s="176">
        <v>0</v>
      </c>
      <c r="G66" s="176">
        <v>0</v>
      </c>
      <c r="H66" s="179">
        <v>200000</v>
      </c>
      <c r="I66" s="26"/>
    </row>
    <row r="67" spans="1:10" ht="20.100000000000001" customHeight="1" x14ac:dyDescent="0.3">
      <c r="A67" s="246"/>
      <c r="B67" s="230"/>
      <c r="C67" s="231"/>
      <c r="D67" s="21" t="s">
        <v>132</v>
      </c>
      <c r="E67" s="18" t="s">
        <v>140</v>
      </c>
      <c r="F67" s="177">
        <v>0</v>
      </c>
      <c r="G67" s="177">
        <v>0</v>
      </c>
      <c r="H67" s="177">
        <v>0</v>
      </c>
      <c r="I67" s="26"/>
    </row>
    <row r="68" spans="1:10" ht="20.100000000000001" customHeight="1" x14ac:dyDescent="0.3">
      <c r="A68" s="242"/>
      <c r="B68" s="232"/>
      <c r="C68" s="233"/>
      <c r="D68" s="31" t="s">
        <v>134</v>
      </c>
      <c r="E68" s="29" t="s">
        <v>140</v>
      </c>
      <c r="F68" s="178">
        <f t="shared" ref="F68:G68" si="2">SUM(F66:F67)</f>
        <v>0</v>
      </c>
      <c r="G68" s="178">
        <f t="shared" si="2"/>
        <v>0</v>
      </c>
      <c r="H68" s="79">
        <f t="shared" ref="H68" si="3">SUM(H66:H67)</f>
        <v>200000</v>
      </c>
      <c r="I68" s="53"/>
    </row>
    <row r="69" spans="1:10" ht="20.100000000000001" customHeight="1" x14ac:dyDescent="0.3">
      <c r="A69" s="241"/>
      <c r="B69" s="81" t="s">
        <v>332</v>
      </c>
      <c r="C69" s="81"/>
      <c r="D69" s="184"/>
      <c r="E69" s="81"/>
      <c r="F69" s="81"/>
      <c r="G69" s="81"/>
      <c r="H69" s="81"/>
      <c r="I69" s="82"/>
      <c r="J69" s="148"/>
    </row>
    <row r="70" spans="1:10" ht="20.100000000000001" customHeight="1" x14ac:dyDescent="0.3">
      <c r="A70" s="246"/>
      <c r="B70" s="228" t="s">
        <v>218</v>
      </c>
      <c r="C70" s="229"/>
      <c r="D70" s="21" t="s">
        <v>50</v>
      </c>
      <c r="E70" s="18" t="s">
        <v>87</v>
      </c>
      <c r="F70" s="20">
        <v>34228.620000000003</v>
      </c>
      <c r="G70" s="20">
        <v>37536.980000000003</v>
      </c>
      <c r="H70" s="20">
        <v>34567</v>
      </c>
      <c r="I70" s="26"/>
    </row>
    <row r="71" spans="1:10" ht="20.100000000000001" customHeight="1" x14ac:dyDescent="0.3">
      <c r="A71" s="246"/>
      <c r="B71" s="230"/>
      <c r="C71" s="231"/>
      <c r="D71" s="21" t="s">
        <v>51</v>
      </c>
      <c r="E71" s="18" t="s">
        <v>87</v>
      </c>
      <c r="F71" s="20">
        <v>1080716.0090000001</v>
      </c>
      <c r="G71" s="20">
        <v>1366925.3670000001</v>
      </c>
      <c r="H71" s="97">
        <v>1405441.07</v>
      </c>
      <c r="I71" s="26"/>
    </row>
    <row r="72" spans="1:10" ht="20.100000000000001" customHeight="1" x14ac:dyDescent="0.3">
      <c r="A72" s="246"/>
      <c r="B72" s="230"/>
      <c r="C72" s="231"/>
      <c r="D72" s="21" t="s">
        <v>91</v>
      </c>
      <c r="E72" s="18" t="s">
        <v>87</v>
      </c>
      <c r="F72" s="98">
        <v>173.929</v>
      </c>
      <c r="G72" s="99">
        <f>69.114+96.016</f>
        <v>165.13</v>
      </c>
      <c r="H72" s="97">
        <v>168.65600000000001</v>
      </c>
      <c r="I72" s="26"/>
    </row>
    <row r="73" spans="1:10" ht="20.100000000000001" customHeight="1" x14ac:dyDescent="0.3">
      <c r="A73" s="246"/>
      <c r="B73" s="232"/>
      <c r="C73" s="233"/>
      <c r="D73" s="31" t="s">
        <v>90</v>
      </c>
      <c r="E73" s="29" t="s">
        <v>87</v>
      </c>
      <c r="F73" s="30">
        <f>SUM(F70:F72)</f>
        <v>1115118.5580000002</v>
      </c>
      <c r="G73" s="30">
        <f>SUM(G70:G72)</f>
        <v>1404627.477</v>
      </c>
      <c r="H73" s="33">
        <f>SUM(H70:H72)</f>
        <v>1440176.726</v>
      </c>
      <c r="I73" s="53"/>
    </row>
    <row r="74" spans="1:10" ht="20.100000000000001" customHeight="1" x14ac:dyDescent="0.3">
      <c r="A74" s="242"/>
      <c r="B74" s="234" t="s">
        <v>200</v>
      </c>
      <c r="C74" s="235"/>
      <c r="D74" s="21" t="s">
        <v>54</v>
      </c>
      <c r="E74" s="21" t="s">
        <v>68</v>
      </c>
      <c r="F74" s="28">
        <v>99</v>
      </c>
      <c r="G74" s="28">
        <v>99</v>
      </c>
      <c r="H74" s="26">
        <v>100</v>
      </c>
      <c r="I74" s="26"/>
    </row>
    <row r="75" spans="1:10" ht="20.100000000000001" customHeight="1" x14ac:dyDescent="0.3">
      <c r="A75" s="241"/>
      <c r="B75" s="81" t="s">
        <v>333</v>
      </c>
      <c r="C75" s="81"/>
      <c r="D75" s="184"/>
      <c r="E75" s="81"/>
      <c r="F75" s="81"/>
      <c r="G75" s="81"/>
      <c r="H75" s="81"/>
      <c r="I75" s="82"/>
      <c r="J75" s="148"/>
    </row>
    <row r="76" spans="1:10" ht="20.100000000000001" customHeight="1" x14ac:dyDescent="0.3">
      <c r="A76" s="246"/>
      <c r="B76" s="228" t="s">
        <v>219</v>
      </c>
      <c r="C76" s="229"/>
      <c r="D76" s="21" t="s">
        <v>50</v>
      </c>
      <c r="E76" s="18" t="s">
        <v>87</v>
      </c>
      <c r="F76" s="20">
        <v>244222.84299999999</v>
      </c>
      <c r="G76" s="20">
        <v>306595.49</v>
      </c>
      <c r="H76" s="20">
        <v>291698</v>
      </c>
      <c r="I76" s="26"/>
    </row>
    <row r="77" spans="1:10" ht="20.100000000000001" customHeight="1" x14ac:dyDescent="0.3">
      <c r="A77" s="246"/>
      <c r="B77" s="230"/>
      <c r="C77" s="231"/>
      <c r="D77" s="21" t="s">
        <v>51</v>
      </c>
      <c r="E77" s="18" t="s">
        <v>87</v>
      </c>
      <c r="F77" s="20">
        <v>5060.68</v>
      </c>
      <c r="G77" s="20">
        <v>64.959000000000003</v>
      </c>
      <c r="H77" s="20">
        <v>1255.8</v>
      </c>
      <c r="I77" s="26"/>
    </row>
    <row r="78" spans="1:10" ht="20.100000000000001" customHeight="1" x14ac:dyDescent="0.3">
      <c r="A78" s="246"/>
      <c r="B78" s="230"/>
      <c r="C78" s="231"/>
      <c r="D78" s="21" t="s">
        <v>91</v>
      </c>
      <c r="E78" s="18" t="s">
        <v>87</v>
      </c>
      <c r="F78" s="43">
        <v>70.165999999999997</v>
      </c>
      <c r="G78" s="99">
        <v>68.346999999999994</v>
      </c>
      <c r="H78" s="20">
        <v>70.102000000000004</v>
      </c>
      <c r="I78" s="26"/>
    </row>
    <row r="79" spans="1:10" ht="20.100000000000001" customHeight="1" x14ac:dyDescent="0.3">
      <c r="A79" s="246"/>
      <c r="B79" s="232"/>
      <c r="C79" s="233"/>
      <c r="D79" s="31" t="s">
        <v>90</v>
      </c>
      <c r="E79" s="29" t="s">
        <v>87</v>
      </c>
      <c r="F79" s="33">
        <f>SUM(F76:F78)</f>
        <v>249353.68899999998</v>
      </c>
      <c r="G79" s="33">
        <f>SUM(G76:G78)</f>
        <v>306728.79599999997</v>
      </c>
      <c r="H79" s="33">
        <f>SUM(H76:H78)</f>
        <v>293023.902</v>
      </c>
      <c r="I79" s="53"/>
    </row>
    <row r="80" spans="1:10" ht="20.100000000000001" customHeight="1" x14ac:dyDescent="0.3">
      <c r="A80" s="246"/>
      <c r="B80" s="228" t="s">
        <v>220</v>
      </c>
      <c r="C80" s="229"/>
      <c r="D80" s="21" t="s">
        <v>50</v>
      </c>
      <c r="E80" s="18" t="s">
        <v>87</v>
      </c>
      <c r="F80" s="89">
        <v>0</v>
      </c>
      <c r="G80" s="89">
        <v>0</v>
      </c>
      <c r="H80" s="89">
        <v>0</v>
      </c>
      <c r="I80" s="26"/>
    </row>
    <row r="81" spans="1:10" ht="20.100000000000001" customHeight="1" x14ac:dyDescent="0.3">
      <c r="A81" s="246"/>
      <c r="B81" s="230"/>
      <c r="C81" s="231"/>
      <c r="D81" s="21" t="s">
        <v>51</v>
      </c>
      <c r="E81" s="18" t="s">
        <v>87</v>
      </c>
      <c r="F81" s="85">
        <v>0</v>
      </c>
      <c r="G81" s="85">
        <v>0</v>
      </c>
      <c r="H81" s="85">
        <v>0</v>
      </c>
      <c r="I81" s="26"/>
    </row>
    <row r="82" spans="1:10" ht="20.100000000000001" customHeight="1" x14ac:dyDescent="0.3">
      <c r="A82" s="246"/>
      <c r="B82" s="230"/>
      <c r="C82" s="231"/>
      <c r="D82" s="21" t="s">
        <v>65</v>
      </c>
      <c r="E82" s="18" t="s">
        <v>87</v>
      </c>
      <c r="F82" s="85">
        <v>0</v>
      </c>
      <c r="G82" s="85">
        <v>0</v>
      </c>
      <c r="H82" s="85">
        <v>0</v>
      </c>
      <c r="I82" s="26"/>
    </row>
    <row r="83" spans="1:10" ht="20.100000000000001" customHeight="1" x14ac:dyDescent="0.3">
      <c r="A83" s="242"/>
      <c r="B83" s="232"/>
      <c r="C83" s="233"/>
      <c r="D83" s="31" t="s">
        <v>54</v>
      </c>
      <c r="E83" s="29" t="s">
        <v>87</v>
      </c>
      <c r="F83" s="86">
        <v>0</v>
      </c>
      <c r="G83" s="86">
        <v>0</v>
      </c>
      <c r="H83" s="86">
        <v>0</v>
      </c>
      <c r="I83" s="53"/>
    </row>
    <row r="84" spans="1:10" ht="20.100000000000001" customHeight="1" x14ac:dyDescent="0.3">
      <c r="A84" s="241"/>
      <c r="B84" s="81" t="s">
        <v>334</v>
      </c>
      <c r="C84" s="81"/>
      <c r="D84" s="184"/>
      <c r="E84" s="81"/>
      <c r="F84" s="81"/>
      <c r="G84" s="81"/>
      <c r="H84" s="81"/>
      <c r="I84" s="82"/>
      <c r="J84" s="148"/>
    </row>
    <row r="85" spans="1:10" ht="20.100000000000001" customHeight="1" x14ac:dyDescent="0.3">
      <c r="A85" s="246"/>
      <c r="B85" s="228" t="s">
        <v>22</v>
      </c>
      <c r="C85" s="229"/>
      <c r="D85" s="21" t="s">
        <v>50</v>
      </c>
      <c r="E85" s="18" t="s">
        <v>87</v>
      </c>
      <c r="F85" s="19">
        <v>278451</v>
      </c>
      <c r="G85" s="19">
        <v>344132</v>
      </c>
      <c r="H85" s="19">
        <f>SUM(H70,H76)</f>
        <v>326265</v>
      </c>
      <c r="I85" s="26"/>
    </row>
    <row r="86" spans="1:10" ht="20.100000000000001" customHeight="1" x14ac:dyDescent="0.3">
      <c r="A86" s="246"/>
      <c r="B86" s="230"/>
      <c r="C86" s="231"/>
      <c r="D86" s="21" t="s">
        <v>51</v>
      </c>
      <c r="E86" s="18" t="s">
        <v>87</v>
      </c>
      <c r="F86" s="19">
        <v>1085776.69</v>
      </c>
      <c r="G86" s="19">
        <v>1366990.33</v>
      </c>
      <c r="H86" s="19">
        <f>SUM(H71,H77)</f>
        <v>1406696.87</v>
      </c>
      <c r="I86" s="26"/>
    </row>
    <row r="87" spans="1:10" ht="20.100000000000001" customHeight="1" x14ac:dyDescent="0.3">
      <c r="A87" s="246"/>
      <c r="B87" s="230"/>
      <c r="C87" s="231"/>
      <c r="D87" s="21" t="s">
        <v>91</v>
      </c>
      <c r="E87" s="18" t="s">
        <v>87</v>
      </c>
      <c r="F87" s="20">
        <v>244.095</v>
      </c>
      <c r="G87" s="20">
        <v>233.47699999999998</v>
      </c>
      <c r="H87" s="20">
        <f>SUM(H72,H78)</f>
        <v>238.75800000000001</v>
      </c>
      <c r="I87" s="26"/>
    </row>
    <row r="88" spans="1:10" ht="20.100000000000001" customHeight="1" x14ac:dyDescent="0.3">
      <c r="A88" s="242"/>
      <c r="B88" s="232"/>
      <c r="C88" s="233"/>
      <c r="D88" s="31" t="s">
        <v>52</v>
      </c>
      <c r="E88" s="29" t="s">
        <v>87</v>
      </c>
      <c r="F88" s="30">
        <v>1364471.7849999999</v>
      </c>
      <c r="G88" s="30">
        <v>1711355.807</v>
      </c>
      <c r="H88" s="30">
        <f>SUM(H73,H79)</f>
        <v>1733200.628</v>
      </c>
      <c r="I88" s="53"/>
    </row>
    <row r="89" spans="1:10" ht="20.100000000000001" customHeight="1" x14ac:dyDescent="0.3">
      <c r="A89" s="241"/>
      <c r="B89" s="81" t="s">
        <v>335</v>
      </c>
      <c r="C89" s="81"/>
      <c r="D89" s="184"/>
      <c r="E89" s="81"/>
      <c r="F89" s="81"/>
      <c r="G89" s="81"/>
      <c r="H89" s="81"/>
      <c r="I89" s="82"/>
      <c r="J89" s="148"/>
    </row>
    <row r="90" spans="1:10" ht="20.100000000000001" customHeight="1" x14ac:dyDescent="0.3">
      <c r="A90" s="242"/>
      <c r="B90" s="228" t="s">
        <v>364</v>
      </c>
      <c r="C90" s="229"/>
      <c r="D90" s="31" t="s">
        <v>107</v>
      </c>
      <c r="E90" s="29" t="s">
        <v>366</v>
      </c>
      <c r="F90" s="64">
        <f>F88/경제!E9*100000000</f>
        <v>61.405409573217973</v>
      </c>
      <c r="G90" s="64">
        <v>68.459999999999994</v>
      </c>
      <c r="H90" s="64">
        <f>H88/경제!G9*100000000</f>
        <v>61.897752943944838</v>
      </c>
      <c r="I90" s="180" t="s">
        <v>365</v>
      </c>
    </row>
    <row r="91" spans="1:10" ht="20.100000000000001" customHeight="1" x14ac:dyDescent="0.3">
      <c r="A91" s="241"/>
      <c r="B91" s="81" t="s">
        <v>336</v>
      </c>
      <c r="C91" s="81"/>
      <c r="D91" s="184"/>
      <c r="E91" s="81"/>
      <c r="F91" s="81"/>
      <c r="G91" s="81"/>
      <c r="H91" s="81"/>
      <c r="I91" s="82"/>
      <c r="J91" s="148"/>
    </row>
    <row r="92" spans="1:10" ht="20.100000000000001" customHeight="1" x14ac:dyDescent="0.3">
      <c r="A92" s="246"/>
      <c r="B92" s="228" t="s">
        <v>92</v>
      </c>
      <c r="C92" s="229"/>
      <c r="D92" s="21" t="s">
        <v>50</v>
      </c>
      <c r="E92" s="18" t="s">
        <v>109</v>
      </c>
      <c r="F92" s="137">
        <v>11.997</v>
      </c>
      <c r="G92" s="137">
        <v>16.835999999999999</v>
      </c>
      <c r="H92" s="137">
        <v>15.86</v>
      </c>
      <c r="I92" s="26"/>
    </row>
    <row r="93" spans="1:10" ht="20.100000000000001" customHeight="1" x14ac:dyDescent="0.3">
      <c r="A93" s="246"/>
      <c r="B93" s="230"/>
      <c r="C93" s="231"/>
      <c r="D93" s="21" t="s">
        <v>51</v>
      </c>
      <c r="E93" s="18" t="s">
        <v>103</v>
      </c>
      <c r="F93" s="137">
        <v>1386.681</v>
      </c>
      <c r="G93" s="137">
        <v>1478.739</v>
      </c>
      <c r="H93" s="137">
        <v>1550.0989999999999</v>
      </c>
      <c r="I93" s="26"/>
    </row>
    <row r="94" spans="1:10" ht="20.100000000000001" customHeight="1" x14ac:dyDescent="0.3">
      <c r="A94" s="246"/>
      <c r="B94" s="232"/>
      <c r="C94" s="233"/>
      <c r="D94" s="31" t="s">
        <v>52</v>
      </c>
      <c r="E94" s="29" t="s">
        <v>103</v>
      </c>
      <c r="F94" s="163">
        <v>1398.68</v>
      </c>
      <c r="G94" s="163">
        <v>1495.58</v>
      </c>
      <c r="H94" s="163">
        <v>1565.96</v>
      </c>
      <c r="I94" s="53"/>
    </row>
    <row r="95" spans="1:10" ht="20.100000000000001" customHeight="1" x14ac:dyDescent="0.3">
      <c r="A95" s="246"/>
      <c r="B95" s="228" t="s">
        <v>93</v>
      </c>
      <c r="C95" s="229"/>
      <c r="D95" s="21" t="s">
        <v>50</v>
      </c>
      <c r="E95" s="18" t="s">
        <v>109</v>
      </c>
      <c r="F95" s="164">
        <v>0</v>
      </c>
      <c r="G95" s="165">
        <v>0</v>
      </c>
      <c r="H95" s="165">
        <v>0</v>
      </c>
      <c r="I95" s="26"/>
    </row>
    <row r="96" spans="1:10" ht="20.100000000000001" customHeight="1" x14ac:dyDescent="0.3">
      <c r="A96" s="246"/>
      <c r="B96" s="230"/>
      <c r="C96" s="231"/>
      <c r="D96" s="21" t="s">
        <v>51</v>
      </c>
      <c r="E96" s="18" t="s">
        <v>103</v>
      </c>
      <c r="F96" s="137">
        <v>49.512999999999998</v>
      </c>
      <c r="G96" s="137">
        <v>35.006</v>
      </c>
      <c r="H96" s="137">
        <v>26.120999999999999</v>
      </c>
      <c r="I96" s="26"/>
    </row>
    <row r="97" spans="1:10" ht="20.100000000000001" customHeight="1" x14ac:dyDescent="0.3">
      <c r="A97" s="246"/>
      <c r="B97" s="232"/>
      <c r="C97" s="233"/>
      <c r="D97" s="31" t="s">
        <v>52</v>
      </c>
      <c r="E97" s="29" t="s">
        <v>103</v>
      </c>
      <c r="F97" s="163">
        <v>49.51</v>
      </c>
      <c r="G97" s="163">
        <v>35.01</v>
      </c>
      <c r="H97" s="163">
        <v>26.12</v>
      </c>
      <c r="I97" s="53"/>
    </row>
    <row r="98" spans="1:10" ht="20.100000000000001" customHeight="1" x14ac:dyDescent="0.3">
      <c r="A98" s="246"/>
      <c r="B98" s="252" t="s">
        <v>201</v>
      </c>
      <c r="C98" s="253"/>
      <c r="D98" s="21" t="s">
        <v>50</v>
      </c>
      <c r="E98" s="18" t="s">
        <v>103</v>
      </c>
      <c r="F98" s="166">
        <v>39.935000000000002</v>
      </c>
      <c r="G98" s="167">
        <v>35.009</v>
      </c>
      <c r="H98" s="165">
        <v>44.1</v>
      </c>
      <c r="I98" s="83"/>
    </row>
    <row r="99" spans="1:10" ht="20.100000000000001" customHeight="1" x14ac:dyDescent="0.3">
      <c r="A99" s="246"/>
      <c r="B99" s="254"/>
      <c r="C99" s="255"/>
      <c r="D99" s="21" t="s">
        <v>51</v>
      </c>
      <c r="E99" s="18" t="s">
        <v>103</v>
      </c>
      <c r="F99" s="137">
        <v>23.172160000000002</v>
      </c>
      <c r="G99" s="137">
        <v>38.425269999999998</v>
      </c>
      <c r="H99" s="137">
        <v>25.50263</v>
      </c>
      <c r="I99" s="26"/>
    </row>
    <row r="100" spans="1:10" ht="20.100000000000001" customHeight="1" x14ac:dyDescent="0.3">
      <c r="A100" s="246"/>
      <c r="B100" s="256"/>
      <c r="C100" s="257"/>
      <c r="D100" s="31" t="s">
        <v>52</v>
      </c>
      <c r="E100" s="29" t="s">
        <v>103</v>
      </c>
      <c r="F100" s="163">
        <v>63.11</v>
      </c>
      <c r="G100" s="163">
        <v>73.430000000000007</v>
      </c>
      <c r="H100" s="163">
        <v>69.599999999999994</v>
      </c>
      <c r="I100" s="53"/>
    </row>
    <row r="101" spans="1:10" ht="20.100000000000001" customHeight="1" x14ac:dyDescent="0.3">
      <c r="A101" s="246"/>
      <c r="B101" s="228" t="s">
        <v>202</v>
      </c>
      <c r="C101" s="229"/>
      <c r="D101" s="21" t="s">
        <v>50</v>
      </c>
      <c r="E101" s="18" t="s">
        <v>109</v>
      </c>
      <c r="F101" s="137">
        <v>0.39100000000000001</v>
      </c>
      <c r="G101" s="168">
        <v>1.052</v>
      </c>
      <c r="H101" s="137">
        <v>1.4610000000000001</v>
      </c>
      <c r="I101" s="162" t="s">
        <v>354</v>
      </c>
    </row>
    <row r="102" spans="1:10" ht="20.100000000000001" customHeight="1" x14ac:dyDescent="0.3">
      <c r="A102" s="246"/>
      <c r="B102" s="230"/>
      <c r="C102" s="231"/>
      <c r="D102" s="21" t="s">
        <v>51</v>
      </c>
      <c r="E102" s="18" t="s">
        <v>109</v>
      </c>
      <c r="F102" s="137">
        <v>6.3449999999999998</v>
      </c>
      <c r="G102" s="137">
        <v>6.242</v>
      </c>
      <c r="H102" s="137">
        <v>8.6310000000000002</v>
      </c>
      <c r="I102" s="26"/>
    </row>
    <row r="103" spans="1:10" ht="20.100000000000001" customHeight="1" x14ac:dyDescent="0.3">
      <c r="A103" s="242"/>
      <c r="B103" s="232"/>
      <c r="C103" s="233"/>
      <c r="D103" s="31" t="s">
        <v>52</v>
      </c>
      <c r="E103" s="29" t="s">
        <v>109</v>
      </c>
      <c r="F103" s="169">
        <v>6.74</v>
      </c>
      <c r="G103" s="169">
        <v>6.56</v>
      </c>
      <c r="H103" s="163">
        <v>10.09</v>
      </c>
      <c r="I103" s="53"/>
    </row>
    <row r="104" spans="1:10" ht="20.100000000000001" customHeight="1" x14ac:dyDescent="0.3">
      <c r="A104" s="241"/>
      <c r="B104" s="81" t="s">
        <v>337</v>
      </c>
      <c r="C104" s="81"/>
      <c r="D104" s="184"/>
      <c r="E104" s="81"/>
      <c r="F104" s="81"/>
      <c r="G104" s="81"/>
      <c r="H104" s="81"/>
      <c r="I104" s="82"/>
    </row>
    <row r="105" spans="1:10" ht="20.100000000000001" customHeight="1" x14ac:dyDescent="0.3">
      <c r="A105" s="242"/>
      <c r="B105" s="234" t="s">
        <v>88</v>
      </c>
      <c r="C105" s="235"/>
      <c r="D105" s="21" t="s">
        <v>52</v>
      </c>
      <c r="E105" s="149" t="s">
        <v>89</v>
      </c>
      <c r="F105" s="88">
        <v>0</v>
      </c>
      <c r="G105" s="88">
        <v>0</v>
      </c>
      <c r="H105" s="88">
        <v>0</v>
      </c>
      <c r="I105" s="26"/>
    </row>
    <row r="106" spans="1:10" ht="20.100000000000001" customHeight="1" x14ac:dyDescent="0.3">
      <c r="A106" s="243"/>
      <c r="B106" s="81" t="s">
        <v>338</v>
      </c>
      <c r="C106" s="81"/>
      <c r="D106" s="184"/>
      <c r="E106" s="81"/>
      <c r="F106" s="152"/>
      <c r="G106" s="152"/>
      <c r="H106" s="152"/>
      <c r="I106" s="152"/>
      <c r="J106" s="148"/>
    </row>
    <row r="107" spans="1:10" ht="20.100000000000001" customHeight="1" x14ac:dyDescent="0.3">
      <c r="A107" s="244"/>
      <c r="B107" s="228" t="s">
        <v>348</v>
      </c>
      <c r="C107" s="249" t="s">
        <v>352</v>
      </c>
      <c r="D107" s="21" t="s">
        <v>50</v>
      </c>
      <c r="E107" s="150" t="s">
        <v>353</v>
      </c>
      <c r="F107" s="57">
        <v>6.3</v>
      </c>
      <c r="G107" s="57">
        <v>33.6</v>
      </c>
      <c r="H107" s="197">
        <v>32.825339999999997</v>
      </c>
      <c r="I107" s="57"/>
      <c r="J107" s="148"/>
    </row>
    <row r="108" spans="1:10" ht="20.100000000000001" customHeight="1" x14ac:dyDescent="0.3">
      <c r="A108" s="244"/>
      <c r="B108" s="230"/>
      <c r="C108" s="250"/>
      <c r="D108" s="21" t="s">
        <v>51</v>
      </c>
      <c r="E108" s="150" t="s">
        <v>353</v>
      </c>
      <c r="F108" s="57">
        <v>13.5</v>
      </c>
      <c r="G108" s="57">
        <v>27.2</v>
      </c>
      <c r="H108" s="197">
        <v>33.075626939999999</v>
      </c>
      <c r="I108" s="57"/>
      <c r="J108" s="148"/>
    </row>
    <row r="109" spans="1:10" ht="20.100000000000001" customHeight="1" x14ac:dyDescent="0.3">
      <c r="A109" s="244"/>
      <c r="B109" s="230"/>
      <c r="C109" s="251"/>
      <c r="D109" s="31" t="s">
        <v>52</v>
      </c>
      <c r="E109" s="151" t="s">
        <v>353</v>
      </c>
      <c r="F109" s="65">
        <v>19.8</v>
      </c>
      <c r="G109" s="65">
        <v>61</v>
      </c>
      <c r="H109" s="198">
        <v>65.900966939999989</v>
      </c>
      <c r="I109" s="65"/>
      <c r="J109" s="148"/>
    </row>
    <row r="110" spans="1:10" ht="20.100000000000001" customHeight="1" x14ac:dyDescent="0.3">
      <c r="A110" s="244"/>
      <c r="B110" s="230"/>
      <c r="C110" s="249" t="s">
        <v>351</v>
      </c>
      <c r="D110" s="21" t="s">
        <v>50</v>
      </c>
      <c r="E110" s="150" t="s">
        <v>113</v>
      </c>
      <c r="F110" s="155">
        <v>13.6</v>
      </c>
      <c r="G110" s="155">
        <v>24.85</v>
      </c>
      <c r="H110" s="155">
        <v>24.62</v>
      </c>
      <c r="I110" s="57"/>
    </row>
    <row r="111" spans="1:10" ht="20.100000000000001" customHeight="1" x14ac:dyDescent="0.3">
      <c r="A111" s="244"/>
      <c r="B111" s="230"/>
      <c r="C111" s="250"/>
      <c r="D111" s="21" t="s">
        <v>51</v>
      </c>
      <c r="E111" s="150" t="s">
        <v>113</v>
      </c>
      <c r="F111" s="155">
        <v>15.034000000000001</v>
      </c>
      <c r="G111" s="155">
        <v>27.27</v>
      </c>
      <c r="H111" s="155">
        <v>28.933</v>
      </c>
      <c r="I111" s="57"/>
    </row>
    <row r="112" spans="1:10" ht="20.100000000000001" customHeight="1" x14ac:dyDescent="0.3">
      <c r="A112" s="244"/>
      <c r="B112" s="232"/>
      <c r="C112" s="251"/>
      <c r="D112" s="31" t="s">
        <v>52</v>
      </c>
      <c r="E112" s="151" t="s">
        <v>113</v>
      </c>
      <c r="F112" s="156">
        <v>14.26</v>
      </c>
      <c r="G112" s="199">
        <v>25.9</v>
      </c>
      <c r="H112" s="156">
        <v>26.71</v>
      </c>
      <c r="I112" s="153" t="s">
        <v>380</v>
      </c>
      <c r="J112" s="148"/>
    </row>
    <row r="113" spans="1:10" ht="20.100000000000001" customHeight="1" x14ac:dyDescent="0.3">
      <c r="A113" s="244"/>
      <c r="B113" s="249" t="s">
        <v>349</v>
      </c>
      <c r="C113" s="249" t="s">
        <v>352</v>
      </c>
      <c r="D113" s="21" t="s">
        <v>50</v>
      </c>
      <c r="E113" s="150" t="s">
        <v>353</v>
      </c>
      <c r="F113" s="57">
        <v>6.8</v>
      </c>
      <c r="G113" s="57">
        <v>18.600000000000001</v>
      </c>
      <c r="H113" s="197">
        <v>33.325220000000002</v>
      </c>
      <c r="I113" s="57"/>
    </row>
    <row r="114" spans="1:10" ht="20.100000000000001" customHeight="1" x14ac:dyDescent="0.3">
      <c r="A114" s="244"/>
      <c r="B114" s="250"/>
      <c r="C114" s="250"/>
      <c r="D114" s="21" t="s">
        <v>51</v>
      </c>
      <c r="E114" s="150" t="s">
        <v>353</v>
      </c>
      <c r="F114" s="57">
        <v>3.9</v>
      </c>
      <c r="G114" s="57">
        <v>6.4</v>
      </c>
      <c r="H114" s="197">
        <v>4.0582890000000003</v>
      </c>
      <c r="I114" s="57"/>
    </row>
    <row r="115" spans="1:10" ht="20.100000000000001" customHeight="1" x14ac:dyDescent="0.3">
      <c r="A115" s="244"/>
      <c r="B115" s="250"/>
      <c r="C115" s="251"/>
      <c r="D115" s="31" t="s">
        <v>52</v>
      </c>
      <c r="E115" s="151" t="s">
        <v>353</v>
      </c>
      <c r="F115" s="65">
        <v>10.7</v>
      </c>
      <c r="G115" s="65">
        <v>25</v>
      </c>
      <c r="H115" s="198">
        <v>37.383509000000004</v>
      </c>
      <c r="I115" s="65"/>
    </row>
    <row r="116" spans="1:10" ht="20.100000000000001" customHeight="1" x14ac:dyDescent="0.3">
      <c r="A116" s="244"/>
      <c r="B116" s="250"/>
      <c r="C116" s="249" t="s">
        <v>351</v>
      </c>
      <c r="D116" s="21" t="s">
        <v>50</v>
      </c>
      <c r="E116" s="150" t="s">
        <v>113</v>
      </c>
      <c r="F116" s="154">
        <v>14.6</v>
      </c>
      <c r="G116" s="154">
        <v>13.8</v>
      </c>
      <c r="H116" s="154">
        <v>25</v>
      </c>
      <c r="I116" s="57"/>
    </row>
    <row r="117" spans="1:10" ht="20.100000000000001" customHeight="1" x14ac:dyDescent="0.3">
      <c r="A117" s="244"/>
      <c r="B117" s="250"/>
      <c r="C117" s="250"/>
      <c r="D117" s="21" t="s">
        <v>51</v>
      </c>
      <c r="E117" s="150" t="s">
        <v>113</v>
      </c>
      <c r="F117" s="155">
        <v>3.8730000000000002</v>
      </c>
      <c r="G117" s="155">
        <v>6.35</v>
      </c>
      <c r="H117" s="155">
        <v>3.55</v>
      </c>
      <c r="I117" s="57"/>
    </row>
    <row r="118" spans="1:10" ht="20.100000000000001" customHeight="1" x14ac:dyDescent="0.3">
      <c r="A118" s="244"/>
      <c r="B118" s="251"/>
      <c r="C118" s="251"/>
      <c r="D118" s="31" t="s">
        <v>52</v>
      </c>
      <c r="E118" s="151" t="s">
        <v>113</v>
      </c>
      <c r="F118" s="156">
        <v>9.67</v>
      </c>
      <c r="G118" s="156">
        <v>10.43</v>
      </c>
      <c r="H118" s="156">
        <v>14.59</v>
      </c>
      <c r="I118" s="153" t="s">
        <v>380</v>
      </c>
    </row>
    <row r="119" spans="1:10" ht="20.100000000000001" customHeight="1" x14ac:dyDescent="0.3">
      <c r="A119" s="244"/>
      <c r="B119" s="249" t="s">
        <v>350</v>
      </c>
      <c r="C119" s="249" t="s">
        <v>352</v>
      </c>
      <c r="D119" s="21" t="s">
        <v>50</v>
      </c>
      <c r="E119" s="150" t="s">
        <v>353</v>
      </c>
      <c r="F119" s="157">
        <v>2</v>
      </c>
      <c r="G119" s="157">
        <v>5.9</v>
      </c>
      <c r="H119" s="157">
        <v>13.430059999999999</v>
      </c>
      <c r="I119" s="57"/>
    </row>
    <row r="120" spans="1:10" ht="20.100000000000001" customHeight="1" x14ac:dyDescent="0.3">
      <c r="A120" s="244"/>
      <c r="B120" s="250"/>
      <c r="C120" s="250"/>
      <c r="D120" s="21" t="s">
        <v>51</v>
      </c>
      <c r="E120" s="150" t="s">
        <v>353</v>
      </c>
      <c r="F120" s="157">
        <v>4.8</v>
      </c>
      <c r="G120" s="157">
        <v>14.6</v>
      </c>
      <c r="H120" s="157">
        <v>20.93962806</v>
      </c>
      <c r="I120" s="57"/>
    </row>
    <row r="121" spans="1:10" ht="20.100000000000001" customHeight="1" x14ac:dyDescent="0.3">
      <c r="A121" s="244"/>
      <c r="B121" s="250"/>
      <c r="C121" s="251"/>
      <c r="D121" s="31" t="s">
        <v>52</v>
      </c>
      <c r="E121" s="151" t="s">
        <v>353</v>
      </c>
      <c r="F121" s="158">
        <v>6.8</v>
      </c>
      <c r="G121" s="158">
        <v>20.5</v>
      </c>
      <c r="H121" s="158">
        <v>34.369688060000001</v>
      </c>
      <c r="I121" s="153"/>
    </row>
    <row r="122" spans="1:10" ht="20.100000000000001" customHeight="1" x14ac:dyDescent="0.3">
      <c r="A122" s="244"/>
      <c r="B122" s="250"/>
      <c r="C122" s="249" t="s">
        <v>351</v>
      </c>
      <c r="D122" s="21" t="s">
        <v>50</v>
      </c>
      <c r="E122" s="150" t="s">
        <v>113</v>
      </c>
      <c r="F122" s="159">
        <v>4.3099999999999996</v>
      </c>
      <c r="G122" s="159">
        <v>4.38</v>
      </c>
      <c r="H122" s="159">
        <v>10.07</v>
      </c>
      <c r="I122" s="57"/>
    </row>
    <row r="123" spans="1:10" ht="20.100000000000001" customHeight="1" x14ac:dyDescent="0.3">
      <c r="A123" s="244"/>
      <c r="B123" s="250"/>
      <c r="C123" s="250"/>
      <c r="D123" s="21" t="s">
        <v>51</v>
      </c>
      <c r="E123" s="150" t="s">
        <v>113</v>
      </c>
      <c r="F123" s="159">
        <v>4.782</v>
      </c>
      <c r="G123" s="159">
        <v>14.56</v>
      </c>
      <c r="H123" s="159">
        <v>18.317</v>
      </c>
      <c r="I123" s="57"/>
    </row>
    <row r="124" spans="1:10" ht="20.100000000000001" customHeight="1" x14ac:dyDescent="0.3">
      <c r="A124" s="245"/>
      <c r="B124" s="251"/>
      <c r="C124" s="251"/>
      <c r="D124" s="31" t="s">
        <v>52</v>
      </c>
      <c r="E124" s="31" t="s">
        <v>113</v>
      </c>
      <c r="F124" s="160">
        <v>4.53</v>
      </c>
      <c r="G124" s="200">
        <v>9</v>
      </c>
      <c r="H124" s="161">
        <v>14.07</v>
      </c>
      <c r="I124" s="153" t="s">
        <v>380</v>
      </c>
      <c r="J124" s="148"/>
    </row>
    <row r="125" spans="1:10" ht="20.100000000000001" customHeight="1" x14ac:dyDescent="0.3">
      <c r="A125" s="243"/>
      <c r="B125" s="130" t="s">
        <v>339</v>
      </c>
      <c r="C125" s="130"/>
      <c r="D125" s="186"/>
      <c r="E125" s="130"/>
      <c r="F125" s="130"/>
      <c r="G125" s="130"/>
      <c r="H125" s="130"/>
      <c r="I125" s="131"/>
      <c r="J125" s="148"/>
    </row>
    <row r="126" spans="1:10" ht="20.100000000000001" customHeight="1" x14ac:dyDescent="0.3">
      <c r="A126" s="244"/>
      <c r="B126" s="258" t="s">
        <v>217</v>
      </c>
      <c r="C126" s="258"/>
      <c r="D126" s="18" t="s">
        <v>50</v>
      </c>
      <c r="E126" s="18" t="s">
        <v>103</v>
      </c>
      <c r="F126" s="78">
        <v>6836.25</v>
      </c>
      <c r="G126" s="78">
        <v>8726.83</v>
      </c>
      <c r="H126" s="19">
        <v>9801.628999999999</v>
      </c>
      <c r="I126" s="105"/>
    </row>
    <row r="127" spans="1:10" ht="20.100000000000001" customHeight="1" x14ac:dyDescent="0.3">
      <c r="A127" s="244"/>
      <c r="B127" s="258"/>
      <c r="C127" s="258"/>
      <c r="D127" s="18" t="s">
        <v>51</v>
      </c>
      <c r="E127" s="18" t="s">
        <v>103</v>
      </c>
      <c r="F127" s="78">
        <v>3154.95</v>
      </c>
      <c r="G127" s="78">
        <v>2070.9</v>
      </c>
      <c r="H127" s="20">
        <v>2004.1999999999998</v>
      </c>
      <c r="I127" s="27"/>
    </row>
    <row r="128" spans="1:10" ht="20.100000000000001" customHeight="1" x14ac:dyDescent="0.3">
      <c r="A128" s="244"/>
      <c r="B128" s="258"/>
      <c r="C128" s="258"/>
      <c r="D128" s="29" t="s">
        <v>52</v>
      </c>
      <c r="E128" s="29" t="s">
        <v>103</v>
      </c>
      <c r="F128" s="79">
        <f>SUM(F126:F127)</f>
        <v>9991.2000000000007</v>
      </c>
      <c r="G128" s="79">
        <f>SUM(G126:G127)</f>
        <v>10797.73</v>
      </c>
      <c r="H128" s="30">
        <v>11805.828999999998</v>
      </c>
      <c r="I128" s="106"/>
    </row>
    <row r="129" spans="1:9" ht="20.100000000000001" customHeight="1" x14ac:dyDescent="0.3">
      <c r="A129" s="244"/>
      <c r="B129" s="258" t="s">
        <v>367</v>
      </c>
      <c r="C129" s="258" t="s">
        <v>368</v>
      </c>
      <c r="D129" s="18" t="s">
        <v>50</v>
      </c>
      <c r="E129" s="18" t="s">
        <v>103</v>
      </c>
      <c r="F129" s="78">
        <v>6362.5460000000003</v>
      </c>
      <c r="G129" s="78">
        <v>8347.5290000000005</v>
      </c>
      <c r="H129" s="101">
        <v>9430.4390000000003</v>
      </c>
      <c r="I129" s="35"/>
    </row>
    <row r="130" spans="1:9" ht="20.100000000000001" customHeight="1" x14ac:dyDescent="0.3">
      <c r="A130" s="244"/>
      <c r="B130" s="258"/>
      <c r="C130" s="258"/>
      <c r="D130" s="18" t="s">
        <v>51</v>
      </c>
      <c r="E130" s="18" t="s">
        <v>103</v>
      </c>
      <c r="F130" s="78">
        <v>1325.021</v>
      </c>
      <c r="G130" s="78">
        <v>955.36</v>
      </c>
      <c r="H130" s="101">
        <v>1011.25</v>
      </c>
      <c r="I130" s="35"/>
    </row>
    <row r="131" spans="1:9" ht="20.100000000000001" customHeight="1" x14ac:dyDescent="0.3">
      <c r="A131" s="244"/>
      <c r="B131" s="258"/>
      <c r="C131" s="258"/>
      <c r="D131" s="29" t="s">
        <v>52</v>
      </c>
      <c r="E131" s="29" t="s">
        <v>103</v>
      </c>
      <c r="F131" s="79">
        <f>SUM(F129:F130)</f>
        <v>7687.567</v>
      </c>
      <c r="G131" s="79">
        <f>SUM(G129:G130)</f>
        <v>9302.889000000001</v>
      </c>
      <c r="H131" s="102">
        <f>SUM(H129:H130)</f>
        <v>10441.689</v>
      </c>
      <c r="I131" s="36"/>
    </row>
    <row r="132" spans="1:9" ht="20.100000000000001" customHeight="1" x14ac:dyDescent="0.3">
      <c r="A132" s="244"/>
      <c r="B132" s="258"/>
      <c r="C132" s="258" t="s">
        <v>369</v>
      </c>
      <c r="D132" s="18" t="s">
        <v>50</v>
      </c>
      <c r="E132" s="18" t="s">
        <v>103</v>
      </c>
      <c r="F132" s="78">
        <v>114.79</v>
      </c>
      <c r="G132" s="78">
        <v>13.96</v>
      </c>
      <c r="H132" s="92">
        <v>0</v>
      </c>
      <c r="I132" s="35"/>
    </row>
    <row r="133" spans="1:9" ht="20.100000000000001" customHeight="1" x14ac:dyDescent="0.3">
      <c r="A133" s="244"/>
      <c r="B133" s="258"/>
      <c r="C133" s="258"/>
      <c r="D133" s="18" t="s">
        <v>51</v>
      </c>
      <c r="E133" s="18" t="s">
        <v>103</v>
      </c>
      <c r="F133" s="78">
        <v>37.83</v>
      </c>
      <c r="G133" s="78">
        <v>460.35</v>
      </c>
      <c r="H133" s="92">
        <v>271.17</v>
      </c>
      <c r="I133" s="35"/>
    </row>
    <row r="134" spans="1:9" ht="20.100000000000001" customHeight="1" x14ac:dyDescent="0.3">
      <c r="A134" s="244"/>
      <c r="B134" s="258"/>
      <c r="C134" s="258"/>
      <c r="D134" s="29" t="s">
        <v>52</v>
      </c>
      <c r="E134" s="29" t="s">
        <v>103</v>
      </c>
      <c r="F134" s="79">
        <f>SUM(F132:F133)</f>
        <v>152.62</v>
      </c>
      <c r="G134" s="79">
        <f>SUM(G132:G133)</f>
        <v>474.31</v>
      </c>
      <c r="H134" s="93">
        <f>SUM(H132:H133)</f>
        <v>271.17</v>
      </c>
      <c r="I134" s="36"/>
    </row>
    <row r="135" spans="1:9" ht="20.100000000000001" customHeight="1" x14ac:dyDescent="0.3">
      <c r="A135" s="244"/>
      <c r="B135" s="258"/>
      <c r="C135" s="258" t="s">
        <v>370</v>
      </c>
      <c r="D135" s="18" t="s">
        <v>50</v>
      </c>
      <c r="E135" s="18" t="s">
        <v>103</v>
      </c>
      <c r="F135" s="78">
        <v>56.54</v>
      </c>
      <c r="G135" s="78">
        <v>45.79</v>
      </c>
      <c r="H135" s="181">
        <v>41.8</v>
      </c>
      <c r="I135" s="35"/>
    </row>
    <row r="136" spans="1:9" ht="20.100000000000001" customHeight="1" x14ac:dyDescent="0.3">
      <c r="A136" s="244"/>
      <c r="B136" s="258"/>
      <c r="C136" s="258"/>
      <c r="D136" s="18" t="s">
        <v>51</v>
      </c>
      <c r="E136" s="18" t="s">
        <v>103</v>
      </c>
      <c r="F136" s="78">
        <v>539.65</v>
      </c>
      <c r="G136" s="78">
        <v>14.91</v>
      </c>
      <c r="H136" s="181">
        <v>17.100000000000001</v>
      </c>
      <c r="I136" s="35"/>
    </row>
    <row r="137" spans="1:9" ht="20.100000000000001" customHeight="1" x14ac:dyDescent="0.3">
      <c r="A137" s="244"/>
      <c r="B137" s="258"/>
      <c r="C137" s="258"/>
      <c r="D137" s="29" t="s">
        <v>52</v>
      </c>
      <c r="E137" s="29" t="s">
        <v>103</v>
      </c>
      <c r="F137" s="79">
        <f>SUM(F135:F136)</f>
        <v>596.18999999999994</v>
      </c>
      <c r="G137" s="79">
        <f>SUM(G135:G136)</f>
        <v>60.7</v>
      </c>
      <c r="H137" s="182">
        <f>SUM(H135:H136)</f>
        <v>58.9</v>
      </c>
      <c r="I137" s="36"/>
    </row>
    <row r="138" spans="1:9" ht="20.100000000000001" customHeight="1" x14ac:dyDescent="0.3">
      <c r="A138" s="244"/>
      <c r="B138" s="258"/>
      <c r="C138" s="258" t="s">
        <v>371</v>
      </c>
      <c r="D138" s="18" t="s">
        <v>50</v>
      </c>
      <c r="E138" s="18" t="s">
        <v>16</v>
      </c>
      <c r="F138" s="78">
        <v>0</v>
      </c>
      <c r="G138" s="78">
        <v>0</v>
      </c>
      <c r="H138" s="78">
        <v>0</v>
      </c>
      <c r="I138" s="34"/>
    </row>
    <row r="139" spans="1:9" ht="20.100000000000001" customHeight="1" x14ac:dyDescent="0.3">
      <c r="A139" s="244"/>
      <c r="B139" s="258"/>
      <c r="C139" s="258"/>
      <c r="D139" s="18" t="s">
        <v>51</v>
      </c>
      <c r="E139" s="18" t="s">
        <v>16</v>
      </c>
      <c r="F139" s="78">
        <v>0</v>
      </c>
      <c r="G139" s="78">
        <v>0</v>
      </c>
      <c r="H139" s="78">
        <v>0</v>
      </c>
      <c r="I139" s="26"/>
    </row>
    <row r="140" spans="1:9" ht="20.100000000000001" customHeight="1" x14ac:dyDescent="0.3">
      <c r="A140" s="244"/>
      <c r="B140" s="258"/>
      <c r="C140" s="258"/>
      <c r="D140" s="29" t="s">
        <v>52</v>
      </c>
      <c r="E140" s="29" t="s">
        <v>16</v>
      </c>
      <c r="F140" s="79">
        <f>SUM(F138:F139)</f>
        <v>0</v>
      </c>
      <c r="G140" s="79">
        <f>SUM(G138:G139)</f>
        <v>0</v>
      </c>
      <c r="H140" s="79">
        <f>SUM(H138:H139)</f>
        <v>0</v>
      </c>
      <c r="I140" s="53"/>
    </row>
    <row r="141" spans="1:9" ht="20.100000000000001" customHeight="1" x14ac:dyDescent="0.3">
      <c r="A141" s="244"/>
      <c r="B141" s="258"/>
      <c r="C141" s="258" t="s">
        <v>372</v>
      </c>
      <c r="D141" s="18" t="s">
        <v>50</v>
      </c>
      <c r="E141" s="18" t="s">
        <v>103</v>
      </c>
      <c r="F141" s="78">
        <v>0</v>
      </c>
      <c r="G141" s="78">
        <v>0</v>
      </c>
      <c r="H141" s="78">
        <v>0</v>
      </c>
      <c r="I141" s="35"/>
    </row>
    <row r="142" spans="1:9" ht="20.100000000000001" customHeight="1" x14ac:dyDescent="0.3">
      <c r="A142" s="244"/>
      <c r="B142" s="258"/>
      <c r="C142" s="258"/>
      <c r="D142" s="18" t="s">
        <v>51</v>
      </c>
      <c r="E142" s="18" t="s">
        <v>103</v>
      </c>
      <c r="F142" s="78">
        <v>0</v>
      </c>
      <c r="G142" s="78">
        <v>0</v>
      </c>
      <c r="H142" s="78">
        <v>0</v>
      </c>
      <c r="I142" s="35"/>
    </row>
    <row r="143" spans="1:9" ht="20.100000000000001" customHeight="1" x14ac:dyDescent="0.3">
      <c r="A143" s="244"/>
      <c r="B143" s="258"/>
      <c r="C143" s="258"/>
      <c r="D143" s="29" t="s">
        <v>52</v>
      </c>
      <c r="E143" s="29" t="s">
        <v>103</v>
      </c>
      <c r="F143" s="79">
        <f>SUM(F141:F142)</f>
        <v>0</v>
      </c>
      <c r="G143" s="79">
        <f>SUM(G141:G142)</f>
        <v>0</v>
      </c>
      <c r="H143" s="79">
        <f>SUM(H141:H142)</f>
        <v>0</v>
      </c>
      <c r="I143" s="36"/>
    </row>
    <row r="144" spans="1:9" ht="20.100000000000001" customHeight="1" x14ac:dyDescent="0.3">
      <c r="A144" s="244"/>
      <c r="B144" s="258" t="s">
        <v>373</v>
      </c>
      <c r="C144" s="258" t="s">
        <v>368</v>
      </c>
      <c r="D144" s="18" t="s">
        <v>50</v>
      </c>
      <c r="E144" s="18" t="s">
        <v>103</v>
      </c>
      <c r="F144" s="78">
        <v>278</v>
      </c>
      <c r="G144" s="78">
        <v>302.42</v>
      </c>
      <c r="H144" s="78">
        <v>317.14999999999998</v>
      </c>
      <c r="I144" s="35"/>
    </row>
    <row r="145" spans="1:10" ht="20.100000000000001" customHeight="1" x14ac:dyDescent="0.3">
      <c r="A145" s="244"/>
      <c r="B145" s="258"/>
      <c r="C145" s="258"/>
      <c r="D145" s="18" t="s">
        <v>51</v>
      </c>
      <c r="E145" s="18" t="s">
        <v>103</v>
      </c>
      <c r="F145" s="78">
        <v>1044.3599999999999</v>
      </c>
      <c r="G145" s="78">
        <v>329.74</v>
      </c>
      <c r="H145" s="78">
        <v>419.13</v>
      </c>
      <c r="I145" s="35"/>
    </row>
    <row r="146" spans="1:10" ht="20.100000000000001" customHeight="1" x14ac:dyDescent="0.3">
      <c r="A146" s="244"/>
      <c r="B146" s="258"/>
      <c r="C146" s="258"/>
      <c r="D146" s="29" t="s">
        <v>52</v>
      </c>
      <c r="E146" s="29" t="s">
        <v>103</v>
      </c>
      <c r="F146" s="80">
        <f>SUM(F144:F145)</f>
        <v>1322.36</v>
      </c>
      <c r="G146" s="80">
        <f>SUM(G144:G145)</f>
        <v>632.16000000000008</v>
      </c>
      <c r="H146" s="80">
        <f>SUM(H144:H145)</f>
        <v>736.28</v>
      </c>
      <c r="I146" s="36"/>
    </row>
    <row r="147" spans="1:10" ht="20.100000000000001" customHeight="1" x14ac:dyDescent="0.3">
      <c r="A147" s="244"/>
      <c r="B147" s="258"/>
      <c r="C147" s="258" t="s">
        <v>369</v>
      </c>
      <c r="D147" s="18" t="s">
        <v>50</v>
      </c>
      <c r="E147" s="18" t="s">
        <v>103</v>
      </c>
      <c r="F147" s="78">
        <v>19.91</v>
      </c>
      <c r="G147" s="78">
        <v>3.54</v>
      </c>
      <c r="H147" s="92">
        <v>9.32</v>
      </c>
      <c r="I147" s="35"/>
    </row>
    <row r="148" spans="1:10" ht="20.100000000000001" customHeight="1" x14ac:dyDescent="0.3">
      <c r="A148" s="244"/>
      <c r="B148" s="258"/>
      <c r="C148" s="258"/>
      <c r="D148" s="18" t="s">
        <v>51</v>
      </c>
      <c r="E148" s="18" t="s">
        <v>103</v>
      </c>
      <c r="F148" s="78">
        <v>110.9</v>
      </c>
      <c r="G148" s="78">
        <v>242.99</v>
      </c>
      <c r="H148" s="92">
        <v>238.66</v>
      </c>
      <c r="I148" s="35"/>
    </row>
    <row r="149" spans="1:10" ht="20.100000000000001" customHeight="1" x14ac:dyDescent="0.3">
      <c r="A149" s="244"/>
      <c r="B149" s="258"/>
      <c r="C149" s="258"/>
      <c r="D149" s="29" t="s">
        <v>52</v>
      </c>
      <c r="E149" s="29" t="s">
        <v>103</v>
      </c>
      <c r="F149" s="80">
        <f>SUM(F147:F148)</f>
        <v>130.81</v>
      </c>
      <c r="G149" s="80">
        <f>SUM(G147:G148)</f>
        <v>246.53</v>
      </c>
      <c r="H149" s="93">
        <f>SUM(H147:H148)</f>
        <v>247.98</v>
      </c>
      <c r="I149" s="36"/>
    </row>
    <row r="150" spans="1:10" ht="20.100000000000001" customHeight="1" x14ac:dyDescent="0.3">
      <c r="A150" s="244"/>
      <c r="B150" s="258"/>
      <c r="C150" s="258" t="s">
        <v>370</v>
      </c>
      <c r="D150" s="18" t="s">
        <v>50</v>
      </c>
      <c r="E150" s="18" t="s">
        <v>103</v>
      </c>
      <c r="F150" s="78">
        <v>4.46</v>
      </c>
      <c r="G150" s="78">
        <v>1.54</v>
      </c>
      <c r="H150" s="92">
        <v>3</v>
      </c>
      <c r="I150" s="35"/>
    </row>
    <row r="151" spans="1:10" ht="20.100000000000001" customHeight="1" x14ac:dyDescent="0.3">
      <c r="A151" s="244"/>
      <c r="B151" s="258"/>
      <c r="C151" s="258"/>
      <c r="D151" s="18" t="s">
        <v>51</v>
      </c>
      <c r="E151" s="18" t="s">
        <v>103</v>
      </c>
      <c r="F151" s="78">
        <v>97.18</v>
      </c>
      <c r="G151" s="78">
        <v>67.55</v>
      </c>
      <c r="H151" s="92">
        <v>46.89</v>
      </c>
      <c r="I151" s="35"/>
    </row>
    <row r="152" spans="1:10" ht="20.100000000000001" customHeight="1" x14ac:dyDescent="0.3">
      <c r="A152" s="244"/>
      <c r="B152" s="258"/>
      <c r="C152" s="258"/>
      <c r="D152" s="29" t="s">
        <v>52</v>
      </c>
      <c r="E152" s="29" t="s">
        <v>103</v>
      </c>
      <c r="F152" s="80">
        <f>SUM(F150:F151)</f>
        <v>101.64</v>
      </c>
      <c r="G152" s="80">
        <f>SUM(G150:G151)</f>
        <v>69.09</v>
      </c>
      <c r="H152" s="93">
        <f>SUM(H150:H151)</f>
        <v>49.89</v>
      </c>
      <c r="I152" s="36"/>
    </row>
    <row r="153" spans="1:10" ht="20.100000000000001" customHeight="1" x14ac:dyDescent="0.3">
      <c r="A153" s="244"/>
      <c r="B153" s="258"/>
      <c r="C153" s="258" t="s">
        <v>371</v>
      </c>
      <c r="D153" s="18" t="s">
        <v>50</v>
      </c>
      <c r="E153" s="18" t="s">
        <v>103</v>
      </c>
      <c r="F153" s="78">
        <v>0</v>
      </c>
      <c r="G153" s="78">
        <v>0</v>
      </c>
      <c r="H153" s="78">
        <v>0</v>
      </c>
      <c r="I153" s="35"/>
    </row>
    <row r="154" spans="1:10" ht="20.100000000000001" customHeight="1" x14ac:dyDescent="0.3">
      <c r="A154" s="244"/>
      <c r="B154" s="258"/>
      <c r="C154" s="258"/>
      <c r="D154" s="18" t="s">
        <v>51</v>
      </c>
      <c r="E154" s="18" t="s">
        <v>103</v>
      </c>
      <c r="F154" s="78">
        <v>0</v>
      </c>
      <c r="G154" s="78">
        <v>0</v>
      </c>
      <c r="H154" s="78">
        <v>0</v>
      </c>
      <c r="I154" s="35"/>
    </row>
    <row r="155" spans="1:10" ht="20.100000000000001" customHeight="1" x14ac:dyDescent="0.3">
      <c r="A155" s="244"/>
      <c r="B155" s="258"/>
      <c r="C155" s="258"/>
      <c r="D155" s="29" t="s">
        <v>52</v>
      </c>
      <c r="E155" s="29" t="s">
        <v>103</v>
      </c>
      <c r="F155" s="80">
        <f>SUM(F153:F154)</f>
        <v>0</v>
      </c>
      <c r="G155" s="80">
        <f>SUM(G153:G154)</f>
        <v>0</v>
      </c>
      <c r="H155" s="80">
        <f>SUM(H153:H154)</f>
        <v>0</v>
      </c>
      <c r="I155" s="106"/>
    </row>
    <row r="156" spans="1:10" ht="20.100000000000001" customHeight="1" x14ac:dyDescent="0.3">
      <c r="A156" s="244"/>
      <c r="B156" s="258"/>
      <c r="C156" s="258" t="s">
        <v>372</v>
      </c>
      <c r="D156" s="18" t="s">
        <v>50</v>
      </c>
      <c r="E156" s="18" t="s">
        <v>103</v>
      </c>
      <c r="F156" s="103">
        <v>0</v>
      </c>
      <c r="G156" s="103">
        <v>12.05</v>
      </c>
      <c r="H156" s="103">
        <v>0</v>
      </c>
      <c r="I156" s="35"/>
    </row>
    <row r="157" spans="1:10" ht="20.100000000000001" customHeight="1" x14ac:dyDescent="0.3">
      <c r="A157" s="244"/>
      <c r="B157" s="258"/>
      <c r="C157" s="258"/>
      <c r="D157" s="18" t="s">
        <v>51</v>
      </c>
      <c r="E157" s="18" t="s">
        <v>103</v>
      </c>
      <c r="F157" s="103">
        <v>0</v>
      </c>
      <c r="G157" s="103">
        <v>0</v>
      </c>
      <c r="H157" s="103">
        <v>0</v>
      </c>
      <c r="I157" s="35"/>
    </row>
    <row r="158" spans="1:10" ht="20.100000000000001" customHeight="1" x14ac:dyDescent="0.3">
      <c r="A158" s="245"/>
      <c r="B158" s="258"/>
      <c r="C158" s="258"/>
      <c r="D158" s="29" t="s">
        <v>52</v>
      </c>
      <c r="E158" s="29" t="s">
        <v>103</v>
      </c>
      <c r="F158" s="80">
        <f>SUM(F156:F157)</f>
        <v>0</v>
      </c>
      <c r="G158" s="80">
        <f>SUM(G156:G157)</f>
        <v>12.05</v>
      </c>
      <c r="H158" s="80">
        <f>SUM(H156:H157)</f>
        <v>0</v>
      </c>
      <c r="I158" s="106"/>
    </row>
    <row r="159" spans="1:10" ht="20.100000000000001" customHeight="1" x14ac:dyDescent="0.3">
      <c r="A159" s="241"/>
      <c r="B159" s="247" t="s">
        <v>340</v>
      </c>
      <c r="C159" s="247"/>
      <c r="D159" s="247"/>
      <c r="E159" s="247"/>
      <c r="F159" s="247"/>
      <c r="G159" s="247"/>
      <c r="H159" s="247"/>
      <c r="I159" s="248"/>
    </row>
    <row r="160" spans="1:10" ht="20.100000000000001" customHeight="1" x14ac:dyDescent="0.3">
      <c r="A160" s="246"/>
      <c r="B160" s="265" t="s">
        <v>195</v>
      </c>
      <c r="C160" s="266"/>
      <c r="D160" s="21" t="s">
        <v>189</v>
      </c>
      <c r="E160" s="61" t="s">
        <v>194</v>
      </c>
      <c r="F160" s="55" t="s">
        <v>178</v>
      </c>
      <c r="G160" s="56">
        <v>9</v>
      </c>
      <c r="H160" s="55">
        <v>9</v>
      </c>
      <c r="I160" s="60"/>
      <c r="J160" s="135"/>
    </row>
    <row r="161" spans="1:10" ht="20.100000000000001" customHeight="1" x14ac:dyDescent="0.3">
      <c r="A161" s="246"/>
      <c r="B161" s="265" t="s">
        <v>193</v>
      </c>
      <c r="C161" s="266"/>
      <c r="D161" s="21" t="s">
        <v>189</v>
      </c>
      <c r="E161" s="61" t="s">
        <v>194</v>
      </c>
      <c r="F161" s="56">
        <v>0</v>
      </c>
      <c r="G161" s="56">
        <v>4</v>
      </c>
      <c r="H161" s="56">
        <v>5</v>
      </c>
      <c r="I161" s="37"/>
    </row>
    <row r="162" spans="1:10" ht="20.100000000000001" customHeight="1" x14ac:dyDescent="0.3">
      <c r="A162" s="242"/>
      <c r="B162" s="265" t="s">
        <v>196</v>
      </c>
      <c r="C162" s="266"/>
      <c r="D162" s="21" t="s">
        <v>189</v>
      </c>
      <c r="E162" s="63" t="s">
        <v>190</v>
      </c>
      <c r="F162" s="56">
        <v>0</v>
      </c>
      <c r="G162" s="87">
        <v>44.44</v>
      </c>
      <c r="H162" s="56">
        <v>56</v>
      </c>
      <c r="I162" s="37"/>
    </row>
    <row r="163" spans="1:10" ht="20.100000000000001" customHeight="1" x14ac:dyDescent="0.3">
      <c r="A163" s="276"/>
      <c r="B163" s="267" t="s">
        <v>341</v>
      </c>
      <c r="C163" s="267"/>
      <c r="D163" s="267"/>
      <c r="E163" s="267"/>
      <c r="F163" s="267"/>
      <c r="G163" s="267"/>
      <c r="H163" s="267"/>
      <c r="I163" s="268"/>
      <c r="J163" s="148"/>
    </row>
    <row r="164" spans="1:10" ht="20.100000000000001" customHeight="1" x14ac:dyDescent="0.3">
      <c r="A164" s="277"/>
      <c r="B164" s="228" t="s">
        <v>106</v>
      </c>
      <c r="C164" s="229"/>
      <c r="D164" s="18" t="s">
        <v>50</v>
      </c>
      <c r="E164" s="18" t="s">
        <v>16</v>
      </c>
      <c r="F164" s="20">
        <v>192</v>
      </c>
      <c r="G164" s="20">
        <v>413</v>
      </c>
      <c r="H164" s="50">
        <v>168</v>
      </c>
      <c r="I164" s="50"/>
    </row>
    <row r="165" spans="1:10" ht="20.100000000000001" customHeight="1" x14ac:dyDescent="0.3">
      <c r="A165" s="277"/>
      <c r="B165" s="230"/>
      <c r="C165" s="231"/>
      <c r="D165" s="18" t="s">
        <v>51</v>
      </c>
      <c r="E165" s="18" t="s">
        <v>16</v>
      </c>
      <c r="F165" s="20">
        <v>23</v>
      </c>
      <c r="G165" s="20">
        <v>7.8064999999999998</v>
      </c>
      <c r="H165" s="50">
        <v>8</v>
      </c>
      <c r="I165" s="50"/>
    </row>
    <row r="166" spans="1:10" ht="20.100000000000001" customHeight="1" x14ac:dyDescent="0.3">
      <c r="A166" s="277"/>
      <c r="B166" s="232"/>
      <c r="C166" s="233"/>
      <c r="D166" s="29" t="s">
        <v>52</v>
      </c>
      <c r="E166" s="29" t="s">
        <v>16</v>
      </c>
      <c r="F166" s="30">
        <f>F164+F165</f>
        <v>215</v>
      </c>
      <c r="G166" s="30">
        <f>G164+G165</f>
        <v>420.80650000000003</v>
      </c>
      <c r="H166" s="190">
        <v>176</v>
      </c>
      <c r="I166" s="190"/>
    </row>
    <row r="167" spans="1:10" ht="20.100000000000001" customHeight="1" x14ac:dyDescent="0.3">
      <c r="A167" s="276"/>
      <c r="B167" s="130" t="s">
        <v>342</v>
      </c>
      <c r="C167" s="130"/>
      <c r="D167" s="130"/>
      <c r="E167" s="130"/>
      <c r="F167" s="130"/>
      <c r="G167" s="130"/>
      <c r="H167" s="130"/>
      <c r="I167" s="131"/>
    </row>
    <row r="168" spans="1:10" ht="20.100000000000001" customHeight="1" x14ac:dyDescent="0.3">
      <c r="A168" s="277"/>
      <c r="B168" s="239" t="s">
        <v>191</v>
      </c>
      <c r="C168" s="240"/>
      <c r="D168" s="21" t="s">
        <v>192</v>
      </c>
      <c r="E168" s="18" t="s">
        <v>347</v>
      </c>
      <c r="F168" s="85">
        <v>0</v>
      </c>
      <c r="G168" s="85">
        <v>0</v>
      </c>
      <c r="H168" s="85">
        <v>2</v>
      </c>
      <c r="I168" s="100"/>
    </row>
    <row r="169" spans="1:10" ht="20.100000000000001" customHeight="1" x14ac:dyDescent="0.3">
      <c r="A169" s="276"/>
      <c r="B169" s="130" t="s">
        <v>343</v>
      </c>
      <c r="C169" s="130"/>
      <c r="D169" s="130"/>
      <c r="E169" s="130"/>
      <c r="F169" s="130"/>
      <c r="G169" s="130"/>
      <c r="H169" s="130"/>
      <c r="I169" s="131"/>
    </row>
    <row r="170" spans="1:10" ht="20.100000000000001" customHeight="1" x14ac:dyDescent="0.3">
      <c r="A170" s="277"/>
      <c r="B170" s="238" t="s">
        <v>344</v>
      </c>
      <c r="C170" s="235"/>
      <c r="D170" s="21" t="s">
        <v>189</v>
      </c>
      <c r="E170" s="18" t="s">
        <v>347</v>
      </c>
      <c r="F170" s="85">
        <v>0</v>
      </c>
      <c r="G170" s="85">
        <v>0</v>
      </c>
      <c r="H170" s="85">
        <v>5</v>
      </c>
      <c r="I170" s="26"/>
    </row>
    <row r="171" spans="1:10" ht="20.100000000000001" customHeight="1" x14ac:dyDescent="0.3">
      <c r="A171" s="276"/>
      <c r="B171" s="130" t="s">
        <v>345</v>
      </c>
      <c r="C171" s="130"/>
      <c r="D171" s="130"/>
      <c r="E171" s="130"/>
      <c r="F171" s="130"/>
      <c r="G171" s="130"/>
      <c r="H171" s="130"/>
      <c r="I171" s="131"/>
    </row>
    <row r="172" spans="1:10" ht="20.100000000000001" customHeight="1" x14ac:dyDescent="0.3">
      <c r="A172" s="277"/>
      <c r="B172" s="236" t="s">
        <v>346</v>
      </c>
      <c r="C172" s="237"/>
      <c r="D172" s="21" t="s">
        <v>54</v>
      </c>
      <c r="E172" s="21" t="s">
        <v>204</v>
      </c>
      <c r="F172" s="45">
        <v>6553</v>
      </c>
      <c r="G172" s="45">
        <v>5655</v>
      </c>
      <c r="H172" s="45">
        <v>5220</v>
      </c>
      <c r="I172" s="110"/>
    </row>
  </sheetData>
  <sheetProtection algorithmName="SHA-512" hashValue="ESHo2f1sOBIvg30Es/Uqg6Jfk3XLjusMAuEms/riQcG9LfneMW4Cu5ZrkEP6kQ/suqZcS7HZx+8OSAwziBg9pQ==" saltValue="MjqX0XawLy4fi9MORutXQg==" spinCount="100000" sheet="1" objects="1" scenarios="1"/>
  <mergeCells count="87">
    <mergeCell ref="A169:A170"/>
    <mergeCell ref="A171:A172"/>
    <mergeCell ref="A40:A49"/>
    <mergeCell ref="A50:A53"/>
    <mergeCell ref="A159:A162"/>
    <mergeCell ref="A163:A166"/>
    <mergeCell ref="A167:A168"/>
    <mergeCell ref="A54:A61"/>
    <mergeCell ref="A62:A68"/>
    <mergeCell ref="A69:A74"/>
    <mergeCell ref="A2:C2"/>
    <mergeCell ref="B37:C37"/>
    <mergeCell ref="B55:C57"/>
    <mergeCell ref="B58:C58"/>
    <mergeCell ref="B4:C7"/>
    <mergeCell ref="B8:C11"/>
    <mergeCell ref="B12:C15"/>
    <mergeCell ref="B16:C19"/>
    <mergeCell ref="B20:C23"/>
    <mergeCell ref="B24:C27"/>
    <mergeCell ref="A36:A37"/>
    <mergeCell ref="A3:A35"/>
    <mergeCell ref="A38:A39"/>
    <mergeCell ref="B163:I163"/>
    <mergeCell ref="B107:B112"/>
    <mergeCell ref="C110:C112"/>
    <mergeCell ref="C107:C109"/>
    <mergeCell ref="C113:C115"/>
    <mergeCell ref="C116:C118"/>
    <mergeCell ref="B113:B118"/>
    <mergeCell ref="C119:C121"/>
    <mergeCell ref="C122:C124"/>
    <mergeCell ref="B119:B124"/>
    <mergeCell ref="B126:C128"/>
    <mergeCell ref="B129:B143"/>
    <mergeCell ref="C141:C143"/>
    <mergeCell ref="B160:C160"/>
    <mergeCell ref="B161:C161"/>
    <mergeCell ref="B162:C162"/>
    <mergeCell ref="A1:I1"/>
    <mergeCell ref="B159:I159"/>
    <mergeCell ref="B51:B53"/>
    <mergeCell ref="B92:C94"/>
    <mergeCell ref="B95:C97"/>
    <mergeCell ref="B98:C100"/>
    <mergeCell ref="B144:B158"/>
    <mergeCell ref="C144:C146"/>
    <mergeCell ref="C147:C149"/>
    <mergeCell ref="C150:C152"/>
    <mergeCell ref="C153:C155"/>
    <mergeCell ref="C156:C158"/>
    <mergeCell ref="C129:C131"/>
    <mergeCell ref="C132:C134"/>
    <mergeCell ref="C135:C137"/>
    <mergeCell ref="C138:C140"/>
    <mergeCell ref="A104:A105"/>
    <mergeCell ref="A106:A124"/>
    <mergeCell ref="A125:A158"/>
    <mergeCell ref="B44:C46"/>
    <mergeCell ref="B47:C49"/>
    <mergeCell ref="B66:C68"/>
    <mergeCell ref="B70:C73"/>
    <mergeCell ref="B74:C74"/>
    <mergeCell ref="B101:C103"/>
    <mergeCell ref="A75:A83"/>
    <mergeCell ref="A84:A88"/>
    <mergeCell ref="A89:A90"/>
    <mergeCell ref="A91:A103"/>
    <mergeCell ref="B76:C79"/>
    <mergeCell ref="B80:C83"/>
    <mergeCell ref="B85:C88"/>
    <mergeCell ref="J16:J19"/>
    <mergeCell ref="B164:C166"/>
    <mergeCell ref="B105:C105"/>
    <mergeCell ref="B172:C172"/>
    <mergeCell ref="B170:C170"/>
    <mergeCell ref="B168:C168"/>
    <mergeCell ref="B90:C90"/>
    <mergeCell ref="B28:C31"/>
    <mergeCell ref="B32:C32"/>
    <mergeCell ref="B33:C33"/>
    <mergeCell ref="B34:C34"/>
    <mergeCell ref="B59:C61"/>
    <mergeCell ref="B63:C65"/>
    <mergeCell ref="B35:C35"/>
    <mergeCell ref="B39:C39"/>
    <mergeCell ref="B41:C43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J134"/>
  <sheetViews>
    <sheetView showGridLines="0" zoomScale="85" zoomScaleNormal="85" workbookViewId="0">
      <selection activeCell="E16" sqref="E16"/>
    </sheetView>
  </sheetViews>
  <sheetFormatPr defaultRowHeight="16.5" x14ac:dyDescent="0.3"/>
  <cols>
    <col min="1" max="1" width="2.625" customWidth="1"/>
    <col min="2" max="3" width="50.625" customWidth="1"/>
    <col min="4" max="4" width="15.625" style="2" customWidth="1"/>
    <col min="5" max="5" width="15.625" customWidth="1"/>
    <col min="6" max="8" width="20.625" customWidth="1"/>
    <col min="9" max="9" width="75.625" style="59" customWidth="1"/>
  </cols>
  <sheetData>
    <row r="1" spans="1:9" ht="30" customHeight="1" x14ac:dyDescent="0.3">
      <c r="A1" s="294" t="s">
        <v>356</v>
      </c>
      <c r="B1" s="294"/>
      <c r="C1" s="294"/>
      <c r="D1" s="294"/>
      <c r="E1" s="294"/>
      <c r="F1" s="294"/>
      <c r="G1" s="294"/>
      <c r="H1" s="294"/>
      <c r="I1" s="294"/>
    </row>
    <row r="2" spans="1:9" s="1" customFormat="1" ht="30" customHeight="1" x14ac:dyDescent="0.3">
      <c r="A2" s="272" t="s">
        <v>355</v>
      </c>
      <c r="B2" s="272"/>
      <c r="C2" s="220"/>
      <c r="D2" s="16" t="s">
        <v>49</v>
      </c>
      <c r="E2" s="16" t="s">
        <v>0</v>
      </c>
      <c r="F2" s="16" t="s">
        <v>110</v>
      </c>
      <c r="G2" s="16" t="s">
        <v>111</v>
      </c>
      <c r="H2" s="16" t="s">
        <v>112</v>
      </c>
      <c r="I2" s="107" t="s">
        <v>211</v>
      </c>
    </row>
    <row r="3" spans="1:9" s="1" customFormat="1" ht="20.100000000000001" customHeight="1" x14ac:dyDescent="0.3">
      <c r="A3" s="306"/>
      <c r="B3" s="278" t="s">
        <v>424</v>
      </c>
      <c r="C3" s="278"/>
      <c r="D3" s="278"/>
      <c r="E3" s="278"/>
      <c r="F3" s="278"/>
      <c r="G3" s="278"/>
      <c r="H3" s="278"/>
      <c r="I3" s="279"/>
    </row>
    <row r="4" spans="1:9" s="1" customFormat="1" ht="20.100000000000001" customHeight="1" x14ac:dyDescent="0.3">
      <c r="A4" s="307"/>
      <c r="B4" s="249" t="s">
        <v>240</v>
      </c>
      <c r="C4" s="25" t="s">
        <v>275</v>
      </c>
      <c r="D4" s="18" t="s">
        <v>54</v>
      </c>
      <c r="E4" s="18" t="s">
        <v>12</v>
      </c>
      <c r="F4" s="68">
        <v>96.92</v>
      </c>
      <c r="G4" s="68">
        <v>96.8</v>
      </c>
      <c r="H4" s="68">
        <v>96.8</v>
      </c>
      <c r="I4" s="57"/>
    </row>
    <row r="5" spans="1:9" s="1" customFormat="1" ht="20.100000000000001" customHeight="1" x14ac:dyDescent="0.3">
      <c r="A5" s="307"/>
      <c r="B5" s="251"/>
      <c r="C5" s="25" t="s">
        <v>276</v>
      </c>
      <c r="D5" s="18" t="s">
        <v>54</v>
      </c>
      <c r="E5" s="18" t="s">
        <v>12</v>
      </c>
      <c r="F5" s="68">
        <v>3.08</v>
      </c>
      <c r="G5" s="68">
        <v>3.2</v>
      </c>
      <c r="H5" s="68">
        <v>3.2</v>
      </c>
      <c r="I5" s="57"/>
    </row>
    <row r="6" spans="1:9" s="1" customFormat="1" ht="20.100000000000001" customHeight="1" x14ac:dyDescent="0.3">
      <c r="A6" s="307"/>
      <c r="B6" s="249" t="s">
        <v>281</v>
      </c>
      <c r="C6" s="25" t="s">
        <v>277</v>
      </c>
      <c r="D6" s="18" t="s">
        <v>54</v>
      </c>
      <c r="E6" s="18" t="s">
        <v>12</v>
      </c>
      <c r="F6" s="68">
        <v>18</v>
      </c>
      <c r="G6" s="68">
        <v>20.05</v>
      </c>
      <c r="H6" s="68">
        <v>23.76</v>
      </c>
      <c r="I6" s="57"/>
    </row>
    <row r="7" spans="1:9" s="1" customFormat="1" ht="20.100000000000001" customHeight="1" x14ac:dyDescent="0.3">
      <c r="A7" s="307"/>
      <c r="B7" s="250"/>
      <c r="C7" s="25" t="s">
        <v>278</v>
      </c>
      <c r="D7" s="18" t="s">
        <v>54</v>
      </c>
      <c r="E7" s="18" t="s">
        <v>12</v>
      </c>
      <c r="F7" s="68">
        <v>40</v>
      </c>
      <c r="G7" s="68">
        <v>39.979999999999997</v>
      </c>
      <c r="H7" s="68">
        <v>42.31</v>
      </c>
      <c r="I7" s="57"/>
    </row>
    <row r="8" spans="1:9" s="1" customFormat="1" ht="20.100000000000001" customHeight="1" x14ac:dyDescent="0.3">
      <c r="A8" s="307"/>
      <c r="B8" s="251"/>
      <c r="C8" s="25" t="s">
        <v>279</v>
      </c>
      <c r="D8" s="18" t="s">
        <v>54</v>
      </c>
      <c r="E8" s="18" t="s">
        <v>12</v>
      </c>
      <c r="F8" s="68">
        <v>42</v>
      </c>
      <c r="G8" s="68">
        <v>39.979999999999997</v>
      </c>
      <c r="H8" s="68">
        <v>33.479999999999997</v>
      </c>
      <c r="I8" s="57"/>
    </row>
    <row r="9" spans="1:9" s="1" customFormat="1" ht="20.100000000000001" customHeight="1" x14ac:dyDescent="0.3">
      <c r="A9" s="307"/>
      <c r="B9" s="216" t="s">
        <v>287</v>
      </c>
      <c r="C9" s="144" t="s">
        <v>24</v>
      </c>
      <c r="D9" s="18" t="s">
        <v>54</v>
      </c>
      <c r="E9" s="18" t="s">
        <v>12</v>
      </c>
      <c r="F9" s="68">
        <v>0</v>
      </c>
      <c r="G9" s="68">
        <v>0</v>
      </c>
      <c r="H9" s="68">
        <v>0</v>
      </c>
      <c r="I9" s="57"/>
    </row>
    <row r="10" spans="1:9" s="1" customFormat="1" ht="20.100000000000001" customHeight="1" x14ac:dyDescent="0.3">
      <c r="A10" s="307"/>
      <c r="B10" s="217"/>
      <c r="C10" s="144" t="s">
        <v>25</v>
      </c>
      <c r="D10" s="18" t="s">
        <v>54</v>
      </c>
      <c r="E10" s="18" t="s">
        <v>12</v>
      </c>
      <c r="F10" s="68">
        <v>0.75</v>
      </c>
      <c r="G10" s="68">
        <v>0.72</v>
      </c>
      <c r="H10" s="68">
        <v>0.8</v>
      </c>
      <c r="I10" s="57"/>
    </row>
    <row r="11" spans="1:9" s="1" customFormat="1" ht="20.100000000000001" customHeight="1" x14ac:dyDescent="0.3">
      <c r="A11" s="307"/>
      <c r="B11" s="218"/>
      <c r="C11" s="144" t="s">
        <v>26</v>
      </c>
      <c r="D11" s="18" t="s">
        <v>53</v>
      </c>
      <c r="E11" s="18" t="s">
        <v>12</v>
      </c>
      <c r="F11" s="68">
        <v>4.6900000000000004</v>
      </c>
      <c r="G11" s="68">
        <v>4.3899999999999997</v>
      </c>
      <c r="H11" s="68">
        <v>4</v>
      </c>
      <c r="I11" s="57"/>
    </row>
    <row r="12" spans="1:9" s="1" customFormat="1" ht="20.100000000000001" customHeight="1" x14ac:dyDescent="0.3">
      <c r="A12" s="307"/>
      <c r="B12" s="249" t="s">
        <v>284</v>
      </c>
      <c r="C12" s="25" t="s">
        <v>282</v>
      </c>
      <c r="D12" s="18" t="s">
        <v>53</v>
      </c>
      <c r="E12" s="18" t="s">
        <v>104</v>
      </c>
      <c r="F12" s="133">
        <v>832</v>
      </c>
      <c r="G12" s="133">
        <v>762</v>
      </c>
      <c r="H12" s="133">
        <v>792</v>
      </c>
      <c r="I12" s="295" t="s">
        <v>247</v>
      </c>
    </row>
    <row r="13" spans="1:9" s="1" customFormat="1" ht="20.100000000000001" customHeight="1" x14ac:dyDescent="0.3">
      <c r="A13" s="307"/>
      <c r="B13" s="251"/>
      <c r="C13" s="25" t="s">
        <v>283</v>
      </c>
      <c r="D13" s="18" t="s">
        <v>53</v>
      </c>
      <c r="E13" s="18" t="s">
        <v>69</v>
      </c>
      <c r="F13" s="133">
        <v>25</v>
      </c>
      <c r="G13" s="133">
        <v>27</v>
      </c>
      <c r="H13" s="133">
        <v>27</v>
      </c>
      <c r="I13" s="296"/>
    </row>
    <row r="14" spans="1:9" s="1" customFormat="1" ht="20.100000000000001" customHeight="1" x14ac:dyDescent="0.3">
      <c r="A14" s="307"/>
      <c r="B14" s="249" t="s">
        <v>285</v>
      </c>
      <c r="C14" s="25" t="s">
        <v>282</v>
      </c>
      <c r="D14" s="18" t="s">
        <v>53</v>
      </c>
      <c r="E14" s="18" t="s">
        <v>104</v>
      </c>
      <c r="F14" s="68">
        <v>17</v>
      </c>
      <c r="G14" s="68">
        <v>54</v>
      </c>
      <c r="H14" s="68">
        <v>64</v>
      </c>
      <c r="I14" s="57"/>
    </row>
    <row r="15" spans="1:9" s="1" customFormat="1" ht="20.100000000000001" customHeight="1" x14ac:dyDescent="0.3">
      <c r="A15" s="307"/>
      <c r="B15" s="251"/>
      <c r="C15" s="25" t="s">
        <v>283</v>
      </c>
      <c r="D15" s="18" t="s">
        <v>53</v>
      </c>
      <c r="E15" s="18" t="s">
        <v>104</v>
      </c>
      <c r="F15" s="68">
        <v>2</v>
      </c>
      <c r="G15" s="68">
        <v>0</v>
      </c>
      <c r="H15" s="68">
        <v>1</v>
      </c>
      <c r="I15" s="57"/>
    </row>
    <row r="16" spans="1:9" s="1" customFormat="1" ht="20.100000000000001" customHeight="1" x14ac:dyDescent="0.3">
      <c r="A16" s="307"/>
      <c r="B16" s="249" t="s">
        <v>286</v>
      </c>
      <c r="C16" s="25" t="s">
        <v>261</v>
      </c>
      <c r="D16" s="18" t="s">
        <v>53</v>
      </c>
      <c r="E16" s="18" t="s">
        <v>69</v>
      </c>
      <c r="F16" s="68">
        <v>0</v>
      </c>
      <c r="G16" s="68">
        <v>0</v>
      </c>
      <c r="H16" s="68">
        <v>0</v>
      </c>
      <c r="I16" s="57"/>
    </row>
    <row r="17" spans="1:9" s="1" customFormat="1" ht="20.100000000000001" customHeight="1" x14ac:dyDescent="0.3">
      <c r="A17" s="308"/>
      <c r="B17" s="251"/>
      <c r="C17" s="25" t="s">
        <v>262</v>
      </c>
      <c r="D17" s="18" t="s">
        <v>189</v>
      </c>
      <c r="E17" s="18" t="s">
        <v>12</v>
      </c>
      <c r="F17" s="68">
        <v>0</v>
      </c>
      <c r="G17" s="68">
        <v>0</v>
      </c>
      <c r="H17" s="68">
        <v>0</v>
      </c>
      <c r="I17" s="57"/>
    </row>
    <row r="18" spans="1:9" s="1" customFormat="1" ht="20.100000000000001" customHeight="1" x14ac:dyDescent="0.3">
      <c r="A18" s="241"/>
      <c r="B18" s="278" t="s">
        <v>425</v>
      </c>
      <c r="C18" s="278"/>
      <c r="D18" s="278"/>
      <c r="E18" s="278"/>
      <c r="F18" s="278"/>
      <c r="G18" s="278"/>
      <c r="H18" s="278"/>
      <c r="I18" s="279"/>
    </row>
    <row r="19" spans="1:9" s="1" customFormat="1" ht="20.100000000000001" customHeight="1" x14ac:dyDescent="0.3">
      <c r="A19" s="246"/>
      <c r="B19" s="216" t="s">
        <v>288</v>
      </c>
      <c r="C19" s="17" t="s">
        <v>282</v>
      </c>
      <c r="D19" s="21" t="s">
        <v>189</v>
      </c>
      <c r="E19" s="61" t="s">
        <v>184</v>
      </c>
      <c r="F19" s="124">
        <v>103</v>
      </c>
      <c r="G19" s="124">
        <v>81</v>
      </c>
      <c r="H19" s="124">
        <v>143</v>
      </c>
      <c r="I19" s="57"/>
    </row>
    <row r="20" spans="1:9" s="1" customFormat="1" ht="20.100000000000001" customHeight="1" x14ac:dyDescent="0.3">
      <c r="A20" s="246"/>
      <c r="B20" s="217"/>
      <c r="C20" s="17" t="s">
        <v>283</v>
      </c>
      <c r="D20" s="21" t="s">
        <v>189</v>
      </c>
      <c r="E20" s="61" t="s">
        <v>184</v>
      </c>
      <c r="F20" s="121">
        <v>3</v>
      </c>
      <c r="G20" s="121">
        <v>1</v>
      </c>
      <c r="H20" s="121">
        <v>2</v>
      </c>
      <c r="I20" s="57"/>
    </row>
    <row r="21" spans="1:9" s="1" customFormat="1" ht="20.100000000000001" customHeight="1" x14ac:dyDescent="0.3">
      <c r="A21" s="246"/>
      <c r="B21" s="217"/>
      <c r="C21" s="17" t="s">
        <v>303</v>
      </c>
      <c r="D21" s="21" t="s">
        <v>54</v>
      </c>
      <c r="E21" s="18" t="s">
        <v>1</v>
      </c>
      <c r="F21" s="132">
        <v>106</v>
      </c>
      <c r="G21" s="132">
        <v>82</v>
      </c>
      <c r="H21" s="132">
        <v>145</v>
      </c>
      <c r="I21" s="57"/>
    </row>
    <row r="22" spans="1:9" s="1" customFormat="1" ht="20.100000000000001" customHeight="1" x14ac:dyDescent="0.3">
      <c r="A22" s="246"/>
      <c r="B22" s="217"/>
      <c r="C22" s="17" t="s">
        <v>275</v>
      </c>
      <c r="D22" s="21" t="s">
        <v>54</v>
      </c>
      <c r="E22" s="18" t="s">
        <v>12</v>
      </c>
      <c r="F22" s="69">
        <v>97.17</v>
      </c>
      <c r="G22" s="69">
        <v>98.78</v>
      </c>
      <c r="H22" s="69">
        <v>98.62</v>
      </c>
      <c r="I22" s="57"/>
    </row>
    <row r="23" spans="1:9" s="1" customFormat="1" ht="20.100000000000001" customHeight="1" x14ac:dyDescent="0.3">
      <c r="A23" s="246"/>
      <c r="B23" s="217"/>
      <c r="C23" s="17" t="s">
        <v>280</v>
      </c>
      <c r="D23" s="21" t="s">
        <v>54</v>
      </c>
      <c r="E23" s="18" t="s">
        <v>12</v>
      </c>
      <c r="F23" s="69">
        <v>2.83</v>
      </c>
      <c r="G23" s="69">
        <v>1.22</v>
      </c>
      <c r="H23" s="69">
        <v>1.38</v>
      </c>
      <c r="I23" s="57"/>
    </row>
    <row r="24" spans="1:9" s="1" customFormat="1" ht="20.100000000000001" customHeight="1" x14ac:dyDescent="0.3">
      <c r="A24" s="246"/>
      <c r="B24" s="218"/>
      <c r="C24" s="17" t="s">
        <v>304</v>
      </c>
      <c r="D24" s="21" t="s">
        <v>54</v>
      </c>
      <c r="E24" s="18" t="s">
        <v>12</v>
      </c>
      <c r="F24" s="68">
        <v>12.1</v>
      </c>
      <c r="G24" s="68">
        <v>9.2799999999999994</v>
      </c>
      <c r="H24" s="68">
        <v>16.399999999999999</v>
      </c>
      <c r="I24" s="57"/>
    </row>
    <row r="25" spans="1:9" s="1" customFormat="1" ht="20.100000000000001" customHeight="1" x14ac:dyDescent="0.3">
      <c r="A25" s="246"/>
      <c r="B25" s="297" t="s">
        <v>281</v>
      </c>
      <c r="C25" s="17" t="s">
        <v>289</v>
      </c>
      <c r="D25" s="21" t="s">
        <v>54</v>
      </c>
      <c r="E25" s="18" t="s">
        <v>1</v>
      </c>
      <c r="F25" s="68">
        <v>78</v>
      </c>
      <c r="G25" s="68">
        <v>46</v>
      </c>
      <c r="H25" s="68">
        <v>103</v>
      </c>
      <c r="I25" s="57"/>
    </row>
    <row r="26" spans="1:9" s="1" customFormat="1" ht="20.100000000000001" customHeight="1" x14ac:dyDescent="0.3">
      <c r="A26" s="246"/>
      <c r="B26" s="297"/>
      <c r="C26" s="17" t="s">
        <v>290</v>
      </c>
      <c r="D26" s="18" t="s">
        <v>54</v>
      </c>
      <c r="E26" s="18" t="s">
        <v>1</v>
      </c>
      <c r="F26" s="68">
        <v>16</v>
      </c>
      <c r="G26" s="68">
        <v>10</v>
      </c>
      <c r="H26" s="68">
        <v>24</v>
      </c>
      <c r="I26" s="57"/>
    </row>
    <row r="27" spans="1:9" s="1" customFormat="1" ht="20.100000000000001" customHeight="1" x14ac:dyDescent="0.3">
      <c r="A27" s="246"/>
      <c r="B27" s="297"/>
      <c r="C27" s="17" t="s">
        <v>291</v>
      </c>
      <c r="D27" s="18" t="s">
        <v>54</v>
      </c>
      <c r="E27" s="18" t="s">
        <v>1</v>
      </c>
      <c r="F27" s="68">
        <v>12</v>
      </c>
      <c r="G27" s="68">
        <v>26</v>
      </c>
      <c r="H27" s="68">
        <v>18</v>
      </c>
      <c r="I27" s="57"/>
    </row>
    <row r="28" spans="1:9" s="1" customFormat="1" ht="20.100000000000001" customHeight="1" x14ac:dyDescent="0.3">
      <c r="A28" s="246"/>
      <c r="B28" s="297"/>
      <c r="C28" s="17" t="s">
        <v>292</v>
      </c>
      <c r="D28" s="18" t="s">
        <v>54</v>
      </c>
      <c r="E28" s="18" t="s">
        <v>12</v>
      </c>
      <c r="F28" s="68">
        <v>73.58</v>
      </c>
      <c r="G28" s="68">
        <v>56.1</v>
      </c>
      <c r="H28" s="68">
        <v>71.03</v>
      </c>
      <c r="I28" s="57"/>
    </row>
    <row r="29" spans="1:9" s="1" customFormat="1" ht="20.100000000000001" customHeight="1" x14ac:dyDescent="0.3">
      <c r="A29" s="246"/>
      <c r="B29" s="297"/>
      <c r="C29" s="17" t="s">
        <v>293</v>
      </c>
      <c r="D29" s="18" t="s">
        <v>54</v>
      </c>
      <c r="E29" s="18" t="s">
        <v>12</v>
      </c>
      <c r="F29" s="68">
        <v>15.09</v>
      </c>
      <c r="G29" s="68">
        <v>12.2</v>
      </c>
      <c r="H29" s="68">
        <v>16.55</v>
      </c>
      <c r="I29" s="57"/>
    </row>
    <row r="30" spans="1:9" s="1" customFormat="1" ht="20.100000000000001" customHeight="1" x14ac:dyDescent="0.3">
      <c r="A30" s="242"/>
      <c r="B30" s="297"/>
      <c r="C30" s="17" t="s">
        <v>294</v>
      </c>
      <c r="D30" s="18" t="s">
        <v>54</v>
      </c>
      <c r="E30" s="18" t="s">
        <v>12</v>
      </c>
      <c r="F30" s="68">
        <v>11.32</v>
      </c>
      <c r="G30" s="68">
        <v>31.71</v>
      </c>
      <c r="H30" s="68">
        <v>12.41</v>
      </c>
      <c r="I30" s="57"/>
    </row>
    <row r="31" spans="1:9" s="1" customFormat="1" ht="20.100000000000001" customHeight="1" x14ac:dyDescent="0.3">
      <c r="A31" s="306"/>
      <c r="B31" s="248" t="s">
        <v>296</v>
      </c>
      <c r="C31" s="283"/>
      <c r="D31" s="283"/>
      <c r="E31" s="283"/>
      <c r="F31" s="283"/>
      <c r="G31" s="283"/>
      <c r="H31" s="283"/>
      <c r="I31" s="283"/>
    </row>
    <row r="32" spans="1:9" s="1" customFormat="1" ht="20.100000000000001" customHeight="1" x14ac:dyDescent="0.3">
      <c r="A32" s="308"/>
      <c r="B32" s="234" t="s">
        <v>23</v>
      </c>
      <c r="C32" s="235"/>
      <c r="D32" s="18" t="s">
        <v>54</v>
      </c>
      <c r="E32" s="18" t="s">
        <v>8</v>
      </c>
      <c r="F32" s="20">
        <v>17.3</v>
      </c>
      <c r="G32" s="20">
        <v>16.7</v>
      </c>
      <c r="H32" s="20">
        <v>14.62</v>
      </c>
      <c r="I32" s="57"/>
    </row>
    <row r="33" spans="1:9" s="1" customFormat="1" ht="20.100000000000001" customHeight="1" x14ac:dyDescent="0.3">
      <c r="A33" s="241"/>
      <c r="B33" s="131" t="s">
        <v>297</v>
      </c>
      <c r="C33" s="38"/>
      <c r="D33" s="38"/>
      <c r="E33" s="38"/>
      <c r="F33" s="38"/>
      <c r="G33" s="38"/>
      <c r="H33" s="38"/>
      <c r="I33" s="38"/>
    </row>
    <row r="34" spans="1:9" s="1" customFormat="1" ht="20.100000000000001" customHeight="1" x14ac:dyDescent="0.3">
      <c r="A34" s="246"/>
      <c r="B34" s="249" t="s">
        <v>299</v>
      </c>
      <c r="C34" s="25" t="s">
        <v>300</v>
      </c>
      <c r="D34" s="18" t="s">
        <v>189</v>
      </c>
      <c r="E34" s="18" t="s">
        <v>174</v>
      </c>
      <c r="F34" s="20">
        <v>100</v>
      </c>
      <c r="G34" s="20">
        <v>100</v>
      </c>
      <c r="H34" s="20">
        <v>101</v>
      </c>
      <c r="I34" s="57"/>
    </row>
    <row r="35" spans="1:9" s="1" customFormat="1" ht="20.100000000000001" customHeight="1" x14ac:dyDescent="0.3">
      <c r="A35" s="246"/>
      <c r="B35" s="251"/>
      <c r="C35" s="25" t="s">
        <v>301</v>
      </c>
      <c r="D35" s="18" t="s">
        <v>189</v>
      </c>
      <c r="E35" s="18" t="s">
        <v>174</v>
      </c>
      <c r="F35" s="20">
        <v>57</v>
      </c>
      <c r="G35" s="20">
        <v>58</v>
      </c>
      <c r="H35" s="20">
        <v>64</v>
      </c>
      <c r="I35" s="57"/>
    </row>
    <row r="36" spans="1:9" s="1" customFormat="1" ht="20.100000000000001" customHeight="1" x14ac:dyDescent="0.3">
      <c r="A36" s="242"/>
      <c r="B36" s="234" t="s">
        <v>302</v>
      </c>
      <c r="C36" s="235"/>
      <c r="D36" s="18" t="s">
        <v>189</v>
      </c>
      <c r="E36" s="18" t="s">
        <v>190</v>
      </c>
      <c r="F36" s="20">
        <v>57</v>
      </c>
      <c r="G36" s="20">
        <v>58</v>
      </c>
      <c r="H36" s="20">
        <v>63.37</v>
      </c>
      <c r="I36" s="54" t="s">
        <v>222</v>
      </c>
    </row>
    <row r="37" spans="1:9" s="1" customFormat="1" ht="20.100000000000001" customHeight="1" x14ac:dyDescent="0.3">
      <c r="A37" s="224"/>
      <c r="B37" s="131" t="s">
        <v>298</v>
      </c>
      <c r="C37" s="130"/>
      <c r="D37" s="130"/>
      <c r="E37" s="130"/>
      <c r="F37" s="130"/>
      <c r="G37" s="130"/>
      <c r="H37" s="130"/>
      <c r="I37" s="131"/>
    </row>
    <row r="38" spans="1:9" s="1" customFormat="1" ht="20.100000000000001" customHeight="1" x14ac:dyDescent="0.3">
      <c r="A38" s="225"/>
      <c r="B38" s="249" t="s">
        <v>306</v>
      </c>
      <c r="C38" s="25" t="s">
        <v>310</v>
      </c>
      <c r="D38" s="18" t="s">
        <v>54</v>
      </c>
      <c r="E38" s="18" t="s">
        <v>139</v>
      </c>
      <c r="F38" s="75">
        <v>3568</v>
      </c>
      <c r="G38" s="45">
        <v>3248</v>
      </c>
      <c r="H38" s="20">
        <v>3340</v>
      </c>
      <c r="I38" s="191" t="s">
        <v>312</v>
      </c>
    </row>
    <row r="39" spans="1:9" s="1" customFormat="1" ht="20.100000000000001" customHeight="1" x14ac:dyDescent="0.3">
      <c r="A39" s="225"/>
      <c r="B39" s="251"/>
      <c r="C39" s="25" t="s">
        <v>308</v>
      </c>
      <c r="D39" s="18" t="s">
        <v>54</v>
      </c>
      <c r="E39" s="18" t="s">
        <v>139</v>
      </c>
      <c r="F39" s="20">
        <v>4</v>
      </c>
      <c r="G39" s="20">
        <v>4</v>
      </c>
      <c r="H39" s="20">
        <v>4</v>
      </c>
      <c r="I39" s="54" t="s">
        <v>313</v>
      </c>
    </row>
    <row r="40" spans="1:9" s="1" customFormat="1" ht="20.100000000000001" customHeight="1" x14ac:dyDescent="0.3">
      <c r="A40" s="225"/>
      <c r="B40" s="249" t="s">
        <v>307</v>
      </c>
      <c r="C40" s="25" t="s">
        <v>309</v>
      </c>
      <c r="D40" s="18" t="s">
        <v>54</v>
      </c>
      <c r="E40" s="18" t="s">
        <v>140</v>
      </c>
      <c r="F40" s="75">
        <v>83051000</v>
      </c>
      <c r="G40" s="45">
        <v>106192575</v>
      </c>
      <c r="H40" s="20">
        <v>485322485</v>
      </c>
      <c r="I40" s="54" t="s">
        <v>314</v>
      </c>
    </row>
    <row r="41" spans="1:9" s="1" customFormat="1" ht="20.100000000000001" customHeight="1" x14ac:dyDescent="0.3">
      <c r="A41" s="226"/>
      <c r="B41" s="251"/>
      <c r="C41" s="25" t="s">
        <v>311</v>
      </c>
      <c r="D41" s="18" t="s">
        <v>54</v>
      </c>
      <c r="E41" s="18" t="s">
        <v>140</v>
      </c>
      <c r="F41" s="20">
        <v>94807</v>
      </c>
      <c r="G41" s="20">
        <v>125970</v>
      </c>
      <c r="H41" s="20">
        <v>549018</v>
      </c>
      <c r="I41" s="54" t="s">
        <v>314</v>
      </c>
    </row>
    <row r="42" spans="1:9" s="1" customFormat="1" ht="20.100000000000001" customHeight="1" x14ac:dyDescent="0.3">
      <c r="A42" s="241"/>
      <c r="B42" s="247" t="s">
        <v>426</v>
      </c>
      <c r="C42" s="247"/>
      <c r="D42" s="247"/>
      <c r="E42" s="247"/>
      <c r="F42" s="247"/>
      <c r="G42" s="247"/>
      <c r="H42" s="247"/>
      <c r="I42" s="248"/>
    </row>
    <row r="43" spans="1:9" s="1" customFormat="1" ht="20.100000000000001" customHeight="1" x14ac:dyDescent="0.3">
      <c r="A43" s="246"/>
      <c r="B43" s="280" t="s">
        <v>305</v>
      </c>
      <c r="C43" s="25" t="s">
        <v>300</v>
      </c>
      <c r="D43" s="18" t="s">
        <v>138</v>
      </c>
      <c r="E43" s="18" t="s">
        <v>141</v>
      </c>
      <c r="F43" s="126">
        <v>283</v>
      </c>
      <c r="G43" s="126">
        <v>256</v>
      </c>
      <c r="H43" s="132">
        <v>241</v>
      </c>
      <c r="I43" s="57"/>
    </row>
    <row r="44" spans="1:9" s="1" customFormat="1" ht="20.100000000000001" customHeight="1" x14ac:dyDescent="0.3">
      <c r="A44" s="242"/>
      <c r="B44" s="281"/>
      <c r="C44" s="25" t="s">
        <v>301</v>
      </c>
      <c r="D44" s="18" t="s">
        <v>138</v>
      </c>
      <c r="E44" s="18" t="s">
        <v>141</v>
      </c>
      <c r="F44" s="126">
        <v>0</v>
      </c>
      <c r="G44" s="126">
        <v>1</v>
      </c>
      <c r="H44" s="132">
        <v>2</v>
      </c>
      <c r="I44" s="57"/>
    </row>
    <row r="45" spans="1:9" s="1" customFormat="1" ht="20.100000000000001" customHeight="1" x14ac:dyDescent="0.3">
      <c r="A45" s="241"/>
      <c r="B45" s="279" t="s">
        <v>427</v>
      </c>
      <c r="C45" s="282"/>
      <c r="D45" s="282"/>
      <c r="E45" s="283"/>
      <c r="F45" s="283"/>
      <c r="G45" s="283"/>
      <c r="H45" s="283"/>
      <c r="I45" s="58"/>
    </row>
    <row r="46" spans="1:9" s="1" customFormat="1" ht="20.100000000000001" customHeight="1" x14ac:dyDescent="0.3">
      <c r="A46" s="242"/>
      <c r="B46" s="284" t="s">
        <v>223</v>
      </c>
      <c r="C46" s="240"/>
      <c r="D46" s="18" t="s">
        <v>54</v>
      </c>
      <c r="E46" s="18" t="s">
        <v>12</v>
      </c>
      <c r="F46" s="20">
        <v>53.19</v>
      </c>
      <c r="G46" s="20">
        <v>49.76</v>
      </c>
      <c r="H46" s="20">
        <v>51.13</v>
      </c>
      <c r="I46" s="104"/>
    </row>
    <row r="47" spans="1:9" s="1" customFormat="1" ht="20.100000000000001" customHeight="1" x14ac:dyDescent="0.3">
      <c r="A47" s="241"/>
      <c r="B47" s="279" t="s">
        <v>428</v>
      </c>
      <c r="C47" s="282"/>
      <c r="D47" s="282"/>
      <c r="E47" s="283"/>
      <c r="F47" s="283"/>
      <c r="G47" s="283"/>
      <c r="H47" s="283"/>
      <c r="I47" s="58"/>
    </row>
    <row r="48" spans="1:9" s="1" customFormat="1" ht="20.100000000000001" customHeight="1" x14ac:dyDescent="0.3">
      <c r="A48" s="246"/>
      <c r="B48" s="285" t="s">
        <v>381</v>
      </c>
      <c r="C48" s="285"/>
      <c r="D48" s="40" t="s">
        <v>54</v>
      </c>
      <c r="E48" s="40" t="s">
        <v>69</v>
      </c>
      <c r="F48" s="203">
        <v>1</v>
      </c>
      <c r="G48" s="203">
        <v>1</v>
      </c>
      <c r="H48" s="204">
        <v>0</v>
      </c>
      <c r="I48" s="202"/>
    </row>
    <row r="49" spans="1:10" s="1" customFormat="1" ht="20.100000000000001" customHeight="1" x14ac:dyDescent="0.3">
      <c r="A49" s="242"/>
      <c r="B49" s="285" t="s">
        <v>382</v>
      </c>
      <c r="C49" s="285"/>
      <c r="D49" s="40" t="s">
        <v>54</v>
      </c>
      <c r="E49" s="40" t="s">
        <v>69</v>
      </c>
      <c r="F49" s="203">
        <v>0</v>
      </c>
      <c r="G49" s="203">
        <v>0</v>
      </c>
      <c r="H49" s="204">
        <v>1</v>
      </c>
      <c r="I49" s="202"/>
    </row>
    <row r="50" spans="1:10" s="1" customFormat="1" ht="20.100000000000001" customHeight="1" x14ac:dyDescent="0.3">
      <c r="A50" s="241"/>
      <c r="B50" s="247" t="s">
        <v>429</v>
      </c>
      <c r="C50" s="247"/>
      <c r="D50" s="247"/>
      <c r="E50" s="247"/>
      <c r="F50" s="247"/>
      <c r="G50" s="247"/>
      <c r="H50" s="247"/>
      <c r="I50" s="248"/>
    </row>
    <row r="51" spans="1:10" s="1" customFormat="1" ht="20.100000000000001" customHeight="1" x14ac:dyDescent="0.3">
      <c r="A51" s="246"/>
      <c r="B51" s="228" t="s">
        <v>315</v>
      </c>
      <c r="C51" s="229"/>
      <c r="D51" s="18" t="s">
        <v>50</v>
      </c>
      <c r="E51" s="18" t="s">
        <v>204</v>
      </c>
      <c r="F51" s="192">
        <v>986400</v>
      </c>
      <c r="G51" s="192">
        <v>945600</v>
      </c>
      <c r="H51" s="192">
        <v>1020000</v>
      </c>
      <c r="I51" s="57"/>
    </row>
    <row r="52" spans="1:10" s="1" customFormat="1" ht="20.100000000000001" customHeight="1" x14ac:dyDescent="0.3">
      <c r="A52" s="246"/>
      <c r="B52" s="230"/>
      <c r="C52" s="231"/>
      <c r="D52" s="18" t="s">
        <v>51</v>
      </c>
      <c r="E52" s="18" t="s">
        <v>139</v>
      </c>
      <c r="F52" s="192">
        <v>859200</v>
      </c>
      <c r="G52" s="192">
        <v>832800</v>
      </c>
      <c r="H52" s="192">
        <v>861600</v>
      </c>
      <c r="I52" s="57"/>
    </row>
    <row r="53" spans="1:10" s="1" customFormat="1" ht="20.100000000000001" customHeight="1" x14ac:dyDescent="0.3">
      <c r="A53" s="246"/>
      <c r="B53" s="232"/>
      <c r="C53" s="233"/>
      <c r="D53" s="18" t="s">
        <v>54</v>
      </c>
      <c r="E53" s="18" t="s">
        <v>139</v>
      </c>
      <c r="F53" s="192">
        <v>1845600</v>
      </c>
      <c r="G53" s="192">
        <v>1778400</v>
      </c>
      <c r="H53" s="192">
        <v>1881600</v>
      </c>
      <c r="I53" s="57"/>
    </row>
    <row r="54" spans="1:10" s="1" customFormat="1" ht="20.100000000000001" customHeight="1" x14ac:dyDescent="0.3">
      <c r="A54" s="246"/>
      <c r="B54" s="249" t="s">
        <v>316</v>
      </c>
      <c r="C54" s="249" t="s">
        <v>261</v>
      </c>
      <c r="D54" s="18" t="s">
        <v>142</v>
      </c>
      <c r="E54" s="18" t="s">
        <v>69</v>
      </c>
      <c r="F54" s="133">
        <v>0</v>
      </c>
      <c r="G54" s="133">
        <v>0</v>
      </c>
      <c r="H54" s="133">
        <v>0</v>
      </c>
      <c r="I54" s="57"/>
    </row>
    <row r="55" spans="1:10" s="1" customFormat="1" ht="20.100000000000001" customHeight="1" x14ac:dyDescent="0.3">
      <c r="A55" s="246"/>
      <c r="B55" s="250"/>
      <c r="C55" s="250"/>
      <c r="D55" s="18" t="s">
        <v>143</v>
      </c>
      <c r="E55" s="18" t="s">
        <v>69</v>
      </c>
      <c r="F55" s="68">
        <v>0</v>
      </c>
      <c r="G55" s="68">
        <v>0</v>
      </c>
      <c r="H55" s="68">
        <v>0</v>
      </c>
      <c r="I55" s="57"/>
    </row>
    <row r="56" spans="1:10" s="1" customFormat="1" ht="20.100000000000001" customHeight="1" x14ac:dyDescent="0.3">
      <c r="A56" s="246"/>
      <c r="B56" s="250"/>
      <c r="C56" s="249" t="s">
        <v>262</v>
      </c>
      <c r="D56" s="18" t="s">
        <v>142</v>
      </c>
      <c r="E56" s="18" t="s">
        <v>68</v>
      </c>
      <c r="F56" s="68">
        <v>0</v>
      </c>
      <c r="G56" s="68">
        <v>0</v>
      </c>
      <c r="H56" s="68">
        <v>0</v>
      </c>
      <c r="I56" s="57"/>
    </row>
    <row r="57" spans="1:10" s="1" customFormat="1" ht="20.100000000000001" customHeight="1" x14ac:dyDescent="0.3">
      <c r="A57" s="246"/>
      <c r="B57" s="251"/>
      <c r="C57" s="250"/>
      <c r="D57" s="18" t="s">
        <v>143</v>
      </c>
      <c r="E57" s="40" t="s">
        <v>68</v>
      </c>
      <c r="F57" s="68">
        <v>0</v>
      </c>
      <c r="G57" s="68">
        <v>0</v>
      </c>
      <c r="H57" s="68">
        <v>0</v>
      </c>
      <c r="I57" s="57"/>
    </row>
    <row r="58" spans="1:10" s="1" customFormat="1" ht="20.100000000000001" customHeight="1" x14ac:dyDescent="0.3">
      <c r="A58" s="246"/>
      <c r="B58" s="249" t="s">
        <v>317</v>
      </c>
      <c r="C58" s="249" t="s">
        <v>261</v>
      </c>
      <c r="D58" s="18" t="s">
        <v>142</v>
      </c>
      <c r="E58" s="40" t="s">
        <v>69</v>
      </c>
      <c r="F58" s="132">
        <v>0</v>
      </c>
      <c r="G58" s="132">
        <v>1</v>
      </c>
      <c r="H58" s="132">
        <v>1</v>
      </c>
      <c r="I58" s="54" t="s">
        <v>224</v>
      </c>
    </row>
    <row r="59" spans="1:10" s="1" customFormat="1" ht="20.100000000000001" customHeight="1" x14ac:dyDescent="0.3">
      <c r="A59" s="246"/>
      <c r="B59" s="250"/>
      <c r="C59" s="250"/>
      <c r="D59" s="18" t="s">
        <v>143</v>
      </c>
      <c r="E59" s="40" t="s">
        <v>69</v>
      </c>
      <c r="F59" s="132">
        <v>0</v>
      </c>
      <c r="G59" s="132">
        <v>0</v>
      </c>
      <c r="H59" s="132">
        <v>0</v>
      </c>
      <c r="I59" s="54" t="s">
        <v>224</v>
      </c>
    </row>
    <row r="60" spans="1:10" s="1" customFormat="1" ht="20.100000000000001" customHeight="1" x14ac:dyDescent="0.3">
      <c r="A60" s="246"/>
      <c r="B60" s="250"/>
      <c r="C60" s="249" t="s">
        <v>262</v>
      </c>
      <c r="D60" s="18" t="s">
        <v>142</v>
      </c>
      <c r="E60" s="40" t="s">
        <v>68</v>
      </c>
      <c r="F60" s="132">
        <v>0</v>
      </c>
      <c r="G60" s="132">
        <v>1</v>
      </c>
      <c r="H60" s="132">
        <v>1</v>
      </c>
      <c r="I60" s="54" t="s">
        <v>224</v>
      </c>
      <c r="J60" s="135"/>
    </row>
    <row r="61" spans="1:10" s="1" customFormat="1" ht="20.100000000000001" customHeight="1" x14ac:dyDescent="0.3">
      <c r="A61" s="246"/>
      <c r="B61" s="251"/>
      <c r="C61" s="250"/>
      <c r="D61" s="18" t="s">
        <v>143</v>
      </c>
      <c r="E61" s="40" t="s">
        <v>68</v>
      </c>
      <c r="F61" s="69">
        <v>0</v>
      </c>
      <c r="G61" s="69">
        <v>0</v>
      </c>
      <c r="H61" s="69">
        <v>0</v>
      </c>
      <c r="I61" s="54" t="s">
        <v>224</v>
      </c>
    </row>
    <row r="62" spans="1:10" s="1" customFormat="1" ht="20.100000000000001" customHeight="1" x14ac:dyDescent="0.3">
      <c r="A62" s="246"/>
      <c r="B62" s="228" t="s">
        <v>144</v>
      </c>
      <c r="C62" s="229"/>
      <c r="D62" s="18" t="s">
        <v>142</v>
      </c>
      <c r="E62" s="40" t="s">
        <v>146</v>
      </c>
      <c r="F62" s="76">
        <v>0</v>
      </c>
      <c r="G62" s="73">
        <f>1/G51*1000000</f>
        <v>1.0575296108291032</v>
      </c>
      <c r="H62" s="73">
        <f>1/H51*1000000</f>
        <v>0.98039215686274506</v>
      </c>
      <c r="I62" s="54" t="s">
        <v>225</v>
      </c>
      <c r="J62" s="135"/>
    </row>
    <row r="63" spans="1:10" s="1" customFormat="1" ht="20.100000000000001" customHeight="1" x14ac:dyDescent="0.3">
      <c r="A63" s="242"/>
      <c r="B63" s="232"/>
      <c r="C63" s="233"/>
      <c r="D63" s="18" t="s">
        <v>143</v>
      </c>
      <c r="E63" s="40" t="s">
        <v>146</v>
      </c>
      <c r="F63" s="76">
        <v>0</v>
      </c>
      <c r="G63" s="134">
        <v>0</v>
      </c>
      <c r="H63" s="69">
        <v>0</v>
      </c>
      <c r="I63" s="54" t="s">
        <v>225</v>
      </c>
    </row>
    <row r="64" spans="1:10" s="1" customFormat="1" ht="20.100000000000001" customHeight="1" x14ac:dyDescent="0.3">
      <c r="A64" s="241"/>
      <c r="B64" s="51" t="s">
        <v>430</v>
      </c>
      <c r="C64" s="51"/>
      <c r="D64" s="51"/>
      <c r="E64" s="51"/>
      <c r="F64" s="51"/>
      <c r="G64" s="51"/>
      <c r="H64" s="51"/>
      <c r="I64" s="52"/>
    </row>
    <row r="65" spans="1:9" s="1" customFormat="1" ht="20.100000000000001" customHeight="1" x14ac:dyDescent="0.3">
      <c r="A65" s="246"/>
      <c r="B65" s="285" t="s">
        <v>147</v>
      </c>
      <c r="C65" s="285"/>
      <c r="D65" s="18" t="s">
        <v>50</v>
      </c>
      <c r="E65" s="18" t="s">
        <v>145</v>
      </c>
      <c r="F65" s="192">
        <v>640800</v>
      </c>
      <c r="G65" s="192">
        <v>727200</v>
      </c>
      <c r="H65" s="192">
        <v>734400</v>
      </c>
      <c r="I65" s="27"/>
    </row>
    <row r="66" spans="1:9" s="1" customFormat="1" ht="20.100000000000001" customHeight="1" x14ac:dyDescent="0.3">
      <c r="A66" s="246"/>
      <c r="B66" s="285"/>
      <c r="C66" s="285"/>
      <c r="D66" s="40" t="s">
        <v>51</v>
      </c>
      <c r="E66" s="40" t="s">
        <v>145</v>
      </c>
      <c r="F66" s="74">
        <v>187200</v>
      </c>
      <c r="G66" s="74">
        <v>175200</v>
      </c>
      <c r="H66" s="74">
        <v>177600</v>
      </c>
      <c r="I66" s="57"/>
    </row>
    <row r="67" spans="1:9" s="1" customFormat="1" ht="20.100000000000001" customHeight="1" x14ac:dyDescent="0.3">
      <c r="A67" s="246"/>
      <c r="B67" s="285"/>
      <c r="C67" s="285"/>
      <c r="D67" s="29" t="s">
        <v>182</v>
      </c>
      <c r="E67" s="29" t="s">
        <v>139</v>
      </c>
      <c r="F67" s="79">
        <f>SUM(F65:F66)</f>
        <v>828000</v>
      </c>
      <c r="G67" s="79">
        <f t="shared" ref="G67:H67" si="0">SUM(G65:G66)</f>
        <v>902400</v>
      </c>
      <c r="H67" s="79">
        <f t="shared" si="0"/>
        <v>912000</v>
      </c>
      <c r="I67" s="65"/>
    </row>
    <row r="68" spans="1:9" s="1" customFormat="1" ht="20.100000000000001" customHeight="1" x14ac:dyDescent="0.3">
      <c r="A68" s="246"/>
      <c r="B68" s="285" t="s">
        <v>378</v>
      </c>
      <c r="C68" s="285" t="s">
        <v>376</v>
      </c>
      <c r="D68" s="18" t="s">
        <v>50</v>
      </c>
      <c r="E68" s="18" t="s">
        <v>69</v>
      </c>
      <c r="F68" s="68">
        <v>0</v>
      </c>
      <c r="G68" s="68">
        <v>0</v>
      </c>
      <c r="H68" s="68">
        <v>0</v>
      </c>
      <c r="I68" s="57"/>
    </row>
    <row r="69" spans="1:9" s="1" customFormat="1" ht="20.100000000000001" customHeight="1" x14ac:dyDescent="0.3">
      <c r="A69" s="246"/>
      <c r="B69" s="285"/>
      <c r="C69" s="285"/>
      <c r="D69" s="40" t="s">
        <v>51</v>
      </c>
      <c r="E69" s="40" t="s">
        <v>69</v>
      </c>
      <c r="F69" s="68">
        <v>0</v>
      </c>
      <c r="G69" s="68">
        <v>0</v>
      </c>
      <c r="H69" s="68">
        <v>0</v>
      </c>
      <c r="I69" s="57"/>
    </row>
    <row r="70" spans="1:9" s="1" customFormat="1" ht="20.100000000000001" customHeight="1" x14ac:dyDescent="0.3">
      <c r="A70" s="246"/>
      <c r="B70" s="285"/>
      <c r="C70" s="285" t="s">
        <v>377</v>
      </c>
      <c r="D70" s="18" t="s">
        <v>50</v>
      </c>
      <c r="E70" s="18" t="s">
        <v>68</v>
      </c>
      <c r="F70" s="68">
        <v>0</v>
      </c>
      <c r="G70" s="68">
        <v>0</v>
      </c>
      <c r="H70" s="68">
        <v>0</v>
      </c>
      <c r="I70" s="57"/>
    </row>
    <row r="71" spans="1:9" s="1" customFormat="1" ht="20.100000000000001" customHeight="1" x14ac:dyDescent="0.3">
      <c r="A71" s="246"/>
      <c r="B71" s="285"/>
      <c r="C71" s="285"/>
      <c r="D71" s="40" t="s">
        <v>51</v>
      </c>
      <c r="E71" s="40" t="s">
        <v>68</v>
      </c>
      <c r="F71" s="68">
        <v>0</v>
      </c>
      <c r="G71" s="68">
        <v>0</v>
      </c>
      <c r="H71" s="68">
        <v>0</v>
      </c>
      <c r="I71" s="57"/>
    </row>
    <row r="72" spans="1:9" s="1" customFormat="1" ht="20.100000000000001" customHeight="1" x14ac:dyDescent="0.3">
      <c r="A72" s="246"/>
      <c r="B72" s="285" t="s">
        <v>379</v>
      </c>
      <c r="C72" s="285" t="s">
        <v>376</v>
      </c>
      <c r="D72" s="18" t="s">
        <v>50</v>
      </c>
      <c r="E72" s="18" t="s">
        <v>69</v>
      </c>
      <c r="F72" s="69">
        <v>0</v>
      </c>
      <c r="G72" s="69">
        <v>1</v>
      </c>
      <c r="H72" s="69">
        <v>3</v>
      </c>
      <c r="I72" s="57"/>
    </row>
    <row r="73" spans="1:9" s="1" customFormat="1" ht="20.100000000000001" customHeight="1" x14ac:dyDescent="0.3">
      <c r="A73" s="246"/>
      <c r="B73" s="285"/>
      <c r="C73" s="285"/>
      <c r="D73" s="40" t="s">
        <v>51</v>
      </c>
      <c r="E73" s="40" t="s">
        <v>69</v>
      </c>
      <c r="F73" s="69">
        <v>0</v>
      </c>
      <c r="G73" s="69">
        <v>0</v>
      </c>
      <c r="H73" s="69">
        <v>0</v>
      </c>
      <c r="I73" s="57"/>
    </row>
    <row r="74" spans="1:9" s="1" customFormat="1" ht="20.100000000000001" customHeight="1" x14ac:dyDescent="0.3">
      <c r="A74" s="246"/>
      <c r="B74" s="285"/>
      <c r="C74" s="285" t="s">
        <v>377</v>
      </c>
      <c r="D74" s="18" t="s">
        <v>50</v>
      </c>
      <c r="E74" s="18" t="s">
        <v>68</v>
      </c>
      <c r="F74" s="68">
        <v>0</v>
      </c>
      <c r="G74" s="73">
        <v>1.38</v>
      </c>
      <c r="H74" s="73">
        <v>4.08</v>
      </c>
      <c r="I74" s="57"/>
    </row>
    <row r="75" spans="1:9" s="1" customFormat="1" ht="20.100000000000001" customHeight="1" x14ac:dyDescent="0.3">
      <c r="A75" s="246"/>
      <c r="B75" s="285"/>
      <c r="C75" s="285"/>
      <c r="D75" s="40" t="s">
        <v>51</v>
      </c>
      <c r="E75" s="40" t="s">
        <v>68</v>
      </c>
      <c r="F75" s="68">
        <v>0</v>
      </c>
      <c r="G75" s="68">
        <v>0</v>
      </c>
      <c r="H75" s="68">
        <v>0</v>
      </c>
      <c r="I75" s="57"/>
    </row>
    <row r="76" spans="1:9" s="1" customFormat="1" ht="20.100000000000001" customHeight="1" x14ac:dyDescent="0.3">
      <c r="A76" s="246"/>
      <c r="B76" s="285" t="s">
        <v>148</v>
      </c>
      <c r="C76" s="285"/>
      <c r="D76" s="40" t="s">
        <v>50</v>
      </c>
      <c r="E76" s="40" t="s">
        <v>146</v>
      </c>
      <c r="F76" s="68">
        <v>0</v>
      </c>
      <c r="G76" s="195">
        <v>1.38</v>
      </c>
      <c r="H76" s="73">
        <v>4.08</v>
      </c>
      <c r="I76" s="54" t="s">
        <v>225</v>
      </c>
    </row>
    <row r="77" spans="1:9" s="1" customFormat="1" ht="20.100000000000001" customHeight="1" x14ac:dyDescent="0.3">
      <c r="A77" s="242"/>
      <c r="B77" s="285"/>
      <c r="C77" s="285"/>
      <c r="D77" s="40" t="s">
        <v>51</v>
      </c>
      <c r="E77" s="40" t="s">
        <v>146</v>
      </c>
      <c r="F77" s="193">
        <v>0</v>
      </c>
      <c r="G77" s="194">
        <v>0</v>
      </c>
      <c r="H77" s="194">
        <v>0</v>
      </c>
      <c r="I77" s="54" t="s">
        <v>225</v>
      </c>
    </row>
    <row r="78" spans="1:9" s="1" customFormat="1" ht="20.100000000000001" customHeight="1" x14ac:dyDescent="0.3">
      <c r="A78" s="241"/>
      <c r="B78" s="247" t="s">
        <v>431</v>
      </c>
      <c r="C78" s="247"/>
      <c r="D78" s="247"/>
      <c r="E78" s="247"/>
      <c r="F78" s="247"/>
      <c r="G78" s="247"/>
      <c r="H78" s="247"/>
      <c r="I78" s="248"/>
    </row>
    <row r="79" spans="1:9" s="1" customFormat="1" ht="20.100000000000001" customHeight="1" x14ac:dyDescent="0.3">
      <c r="A79" s="246"/>
      <c r="B79" s="300" t="s">
        <v>149</v>
      </c>
      <c r="C79" s="301"/>
      <c r="D79" s="40" t="s">
        <v>50</v>
      </c>
      <c r="E79" s="40" t="s">
        <v>80</v>
      </c>
      <c r="F79" s="111">
        <v>0</v>
      </c>
      <c r="G79" s="111">
        <v>0</v>
      </c>
      <c r="H79" s="111">
        <v>0</v>
      </c>
      <c r="I79" s="57"/>
    </row>
    <row r="80" spans="1:9" s="1" customFormat="1" ht="20.100000000000001" customHeight="1" x14ac:dyDescent="0.3">
      <c r="A80" s="246"/>
      <c r="B80" s="302"/>
      <c r="C80" s="303"/>
      <c r="D80" s="40" t="s">
        <v>51</v>
      </c>
      <c r="E80" s="40" t="s">
        <v>80</v>
      </c>
      <c r="F80" s="111">
        <v>0</v>
      </c>
      <c r="G80" s="111">
        <v>0</v>
      </c>
      <c r="H80" s="111">
        <v>0</v>
      </c>
      <c r="I80" s="57"/>
    </row>
    <row r="81" spans="1:9" s="1" customFormat="1" ht="20.100000000000001" customHeight="1" x14ac:dyDescent="0.3">
      <c r="A81" s="246"/>
      <c r="B81" s="304"/>
      <c r="C81" s="305"/>
      <c r="D81" s="29" t="s">
        <v>182</v>
      </c>
      <c r="E81" s="29" t="s">
        <v>80</v>
      </c>
      <c r="F81" s="112">
        <f>SUM(F79:F80)</f>
        <v>0</v>
      </c>
      <c r="G81" s="112">
        <f t="shared" ref="G81:H81" si="1">SUM(G79:G80)</f>
        <v>0</v>
      </c>
      <c r="H81" s="112">
        <f t="shared" si="1"/>
        <v>0</v>
      </c>
      <c r="I81" s="65"/>
    </row>
    <row r="82" spans="1:9" s="1" customFormat="1" ht="20.100000000000001" customHeight="1" x14ac:dyDescent="0.3">
      <c r="A82" s="246"/>
      <c r="B82" s="300" t="s">
        <v>150</v>
      </c>
      <c r="C82" s="301"/>
      <c r="D82" s="40" t="s">
        <v>50</v>
      </c>
      <c r="E82" s="40" t="s">
        <v>69</v>
      </c>
      <c r="F82" s="111">
        <v>0</v>
      </c>
      <c r="G82" s="111">
        <v>0</v>
      </c>
      <c r="H82" s="111">
        <v>0</v>
      </c>
      <c r="I82" s="57"/>
    </row>
    <row r="83" spans="1:9" s="1" customFormat="1" ht="20.100000000000001" customHeight="1" x14ac:dyDescent="0.3">
      <c r="A83" s="246"/>
      <c r="B83" s="302"/>
      <c r="C83" s="303"/>
      <c r="D83" s="40" t="s">
        <v>51</v>
      </c>
      <c r="E83" s="40" t="s">
        <v>69</v>
      </c>
      <c r="F83" s="111">
        <v>0</v>
      </c>
      <c r="G83" s="111">
        <v>0</v>
      </c>
      <c r="H83" s="111">
        <v>0</v>
      </c>
      <c r="I83" s="57"/>
    </row>
    <row r="84" spans="1:9" s="1" customFormat="1" ht="20.100000000000001" customHeight="1" x14ac:dyDescent="0.3">
      <c r="A84" s="242"/>
      <c r="B84" s="304"/>
      <c r="C84" s="305"/>
      <c r="D84" s="29" t="s">
        <v>182</v>
      </c>
      <c r="E84" s="29" t="s">
        <v>69</v>
      </c>
      <c r="F84" s="112">
        <f>SUM(F82:F83)</f>
        <v>0</v>
      </c>
      <c r="G84" s="112">
        <f t="shared" ref="G84:H84" si="2">SUM(G82:G83)</f>
        <v>0</v>
      </c>
      <c r="H84" s="112">
        <f t="shared" si="2"/>
        <v>0</v>
      </c>
      <c r="I84" s="65"/>
    </row>
    <row r="85" spans="1:9" s="1" customFormat="1" ht="20.100000000000001" customHeight="1" x14ac:dyDescent="0.3">
      <c r="A85" s="241"/>
      <c r="B85" s="247" t="s">
        <v>432</v>
      </c>
      <c r="C85" s="247"/>
      <c r="D85" s="247"/>
      <c r="E85" s="247"/>
      <c r="F85" s="247"/>
      <c r="G85" s="247"/>
      <c r="H85" s="247"/>
      <c r="I85" s="248"/>
    </row>
    <row r="86" spans="1:9" s="1" customFormat="1" ht="20.100000000000001" customHeight="1" x14ac:dyDescent="0.3">
      <c r="A86" s="246"/>
      <c r="B86" s="300" t="s">
        <v>149</v>
      </c>
      <c r="C86" s="301"/>
      <c r="D86" s="40" t="s">
        <v>50</v>
      </c>
      <c r="E86" s="40" t="s">
        <v>80</v>
      </c>
      <c r="F86" s="111">
        <v>0</v>
      </c>
      <c r="G86" s="111">
        <v>0</v>
      </c>
      <c r="H86" s="111">
        <v>0</v>
      </c>
      <c r="I86" s="57"/>
    </row>
    <row r="87" spans="1:9" s="1" customFormat="1" ht="20.100000000000001" customHeight="1" x14ac:dyDescent="0.3">
      <c r="A87" s="246"/>
      <c r="B87" s="302"/>
      <c r="C87" s="303"/>
      <c r="D87" s="40" t="s">
        <v>197</v>
      </c>
      <c r="E87" s="40" t="s">
        <v>80</v>
      </c>
      <c r="F87" s="111">
        <v>0</v>
      </c>
      <c r="G87" s="111">
        <v>0</v>
      </c>
      <c r="H87" s="111">
        <v>0</v>
      </c>
      <c r="I87" s="57"/>
    </row>
    <row r="88" spans="1:9" s="1" customFormat="1" ht="20.100000000000001" customHeight="1" x14ac:dyDescent="0.3">
      <c r="A88" s="246"/>
      <c r="B88" s="304"/>
      <c r="C88" s="305"/>
      <c r="D88" s="29" t="s">
        <v>182</v>
      </c>
      <c r="E88" s="29" t="s">
        <v>80</v>
      </c>
      <c r="F88" s="112">
        <f>SUM(F86:F87)</f>
        <v>0</v>
      </c>
      <c r="G88" s="112">
        <f t="shared" ref="G88:H88" si="3">SUM(G86:G87)</f>
        <v>0</v>
      </c>
      <c r="H88" s="112">
        <f t="shared" si="3"/>
        <v>0</v>
      </c>
      <c r="I88" s="65"/>
    </row>
    <row r="89" spans="1:9" s="1" customFormat="1" ht="20.100000000000001" customHeight="1" x14ac:dyDescent="0.3">
      <c r="A89" s="246"/>
      <c r="B89" s="300" t="s">
        <v>150</v>
      </c>
      <c r="C89" s="301"/>
      <c r="D89" s="40" t="s">
        <v>50</v>
      </c>
      <c r="E89" s="40" t="s">
        <v>69</v>
      </c>
      <c r="F89" s="111">
        <v>0</v>
      </c>
      <c r="G89" s="111">
        <v>0</v>
      </c>
      <c r="H89" s="111">
        <v>0</v>
      </c>
      <c r="I89" s="57"/>
    </row>
    <row r="90" spans="1:9" s="1" customFormat="1" ht="20.100000000000001" customHeight="1" x14ac:dyDescent="0.3">
      <c r="A90" s="246"/>
      <c r="B90" s="302"/>
      <c r="C90" s="303"/>
      <c r="D90" s="40" t="s">
        <v>51</v>
      </c>
      <c r="E90" s="40" t="s">
        <v>69</v>
      </c>
      <c r="F90" s="111">
        <v>0</v>
      </c>
      <c r="G90" s="111">
        <v>0</v>
      </c>
      <c r="H90" s="111">
        <v>0</v>
      </c>
      <c r="I90" s="57"/>
    </row>
    <row r="91" spans="1:9" s="1" customFormat="1" ht="20.100000000000001" customHeight="1" x14ac:dyDescent="0.3">
      <c r="A91" s="242"/>
      <c r="B91" s="304"/>
      <c r="C91" s="305"/>
      <c r="D91" s="29" t="s">
        <v>182</v>
      </c>
      <c r="E91" s="29" t="s">
        <v>69</v>
      </c>
      <c r="F91" s="112">
        <f>SUM(F89:F90)</f>
        <v>0</v>
      </c>
      <c r="G91" s="112">
        <f t="shared" ref="G91:H91" si="4">SUM(G89:G90)</f>
        <v>0</v>
      </c>
      <c r="H91" s="112">
        <f t="shared" si="4"/>
        <v>0</v>
      </c>
      <c r="I91" s="65"/>
    </row>
    <row r="92" spans="1:9" s="1" customFormat="1" ht="20.100000000000001" customHeight="1" x14ac:dyDescent="0.3">
      <c r="A92" s="241"/>
      <c r="B92" s="247" t="s">
        <v>433</v>
      </c>
      <c r="C92" s="247"/>
      <c r="D92" s="247"/>
      <c r="E92" s="247"/>
      <c r="F92" s="247"/>
      <c r="G92" s="247"/>
      <c r="H92" s="247"/>
      <c r="I92" s="248"/>
    </row>
    <row r="93" spans="1:9" s="1" customFormat="1" ht="20.100000000000001" customHeight="1" x14ac:dyDescent="0.3">
      <c r="A93" s="246"/>
      <c r="B93" s="300" t="s">
        <v>151</v>
      </c>
      <c r="C93" s="301"/>
      <c r="D93" s="40" t="s">
        <v>50</v>
      </c>
      <c r="E93" s="40" t="s">
        <v>145</v>
      </c>
      <c r="F93" s="20">
        <v>2480</v>
      </c>
      <c r="G93" s="20">
        <v>2672</v>
      </c>
      <c r="H93" s="20">
        <v>2372</v>
      </c>
      <c r="I93" s="57"/>
    </row>
    <row r="94" spans="1:9" s="1" customFormat="1" ht="20.100000000000001" customHeight="1" x14ac:dyDescent="0.3">
      <c r="A94" s="246"/>
      <c r="B94" s="302"/>
      <c r="C94" s="303"/>
      <c r="D94" s="40" t="s">
        <v>51</v>
      </c>
      <c r="E94" s="40" t="s">
        <v>145</v>
      </c>
      <c r="F94" s="20">
        <v>11552</v>
      </c>
      <c r="G94" s="20">
        <v>9632</v>
      </c>
      <c r="H94" s="20">
        <v>9360</v>
      </c>
      <c r="I94" s="57"/>
    </row>
    <row r="95" spans="1:9" s="1" customFormat="1" ht="20.100000000000001" customHeight="1" x14ac:dyDescent="0.3">
      <c r="A95" s="242"/>
      <c r="B95" s="304"/>
      <c r="C95" s="305"/>
      <c r="D95" s="29" t="s">
        <v>52</v>
      </c>
      <c r="E95" s="29" t="s">
        <v>145</v>
      </c>
      <c r="F95" s="30">
        <f>SUM(F93:F94)</f>
        <v>14032</v>
      </c>
      <c r="G95" s="30">
        <f t="shared" ref="G95:H95" si="5">SUM(G93:G94)</f>
        <v>12304</v>
      </c>
      <c r="H95" s="30">
        <f t="shared" si="5"/>
        <v>11732</v>
      </c>
      <c r="I95" s="65"/>
    </row>
    <row r="96" spans="1:9" s="1" customFormat="1" ht="20.100000000000001" customHeight="1" x14ac:dyDescent="0.3">
      <c r="A96" s="241"/>
      <c r="B96" s="247" t="s">
        <v>422</v>
      </c>
      <c r="C96" s="247"/>
      <c r="D96" s="247"/>
      <c r="E96" s="247"/>
      <c r="F96" s="247"/>
      <c r="G96" s="247"/>
      <c r="H96" s="247"/>
      <c r="I96" s="248"/>
    </row>
    <row r="97" spans="1:9" s="1" customFormat="1" ht="20.100000000000001" customHeight="1" x14ac:dyDescent="0.3">
      <c r="A97" s="246"/>
      <c r="B97" s="234" t="s">
        <v>374</v>
      </c>
      <c r="C97" s="238"/>
      <c r="D97" s="18" t="s">
        <v>54</v>
      </c>
      <c r="E97" s="18" t="s">
        <v>152</v>
      </c>
      <c r="F97" s="74">
        <v>991</v>
      </c>
      <c r="G97" s="74">
        <v>1047</v>
      </c>
      <c r="H97" s="74">
        <v>1073</v>
      </c>
      <c r="I97" s="57"/>
    </row>
    <row r="98" spans="1:9" s="1" customFormat="1" ht="20.100000000000001" customHeight="1" x14ac:dyDescent="0.3">
      <c r="A98" s="246"/>
      <c r="B98" s="234" t="s">
        <v>177</v>
      </c>
      <c r="C98" s="235"/>
      <c r="D98" s="18" t="s">
        <v>54</v>
      </c>
      <c r="E98" s="18" t="s">
        <v>152</v>
      </c>
      <c r="F98" s="68">
        <v>10</v>
      </c>
      <c r="G98" s="68">
        <v>11</v>
      </c>
      <c r="H98" s="68">
        <v>11</v>
      </c>
      <c r="I98" s="57"/>
    </row>
    <row r="99" spans="1:9" s="1" customFormat="1" ht="20.100000000000001" customHeight="1" x14ac:dyDescent="0.3">
      <c r="A99" s="242"/>
      <c r="B99" s="234" t="s">
        <v>375</v>
      </c>
      <c r="C99" s="235"/>
      <c r="D99" s="18" t="s">
        <v>176</v>
      </c>
      <c r="E99" s="18" t="s">
        <v>152</v>
      </c>
      <c r="F99" s="68">
        <v>0</v>
      </c>
      <c r="G99" s="68">
        <v>0</v>
      </c>
      <c r="H99" s="68">
        <v>0</v>
      </c>
      <c r="I99" s="57"/>
    </row>
    <row r="100" spans="1:9" ht="20.100000000000001" customHeight="1" x14ac:dyDescent="0.3">
      <c r="A100" s="241"/>
      <c r="B100" s="278" t="s">
        <v>423</v>
      </c>
      <c r="C100" s="278"/>
      <c r="D100" s="278"/>
      <c r="E100" s="278"/>
      <c r="F100" s="278"/>
      <c r="G100" s="278"/>
      <c r="H100" s="278"/>
      <c r="I100" s="279"/>
    </row>
    <row r="101" spans="1:9" ht="20.100000000000001" customHeight="1" x14ac:dyDescent="0.3">
      <c r="A101" s="246"/>
      <c r="B101" s="234" t="s">
        <v>179</v>
      </c>
      <c r="C101" s="235"/>
      <c r="D101" s="18" t="s">
        <v>53</v>
      </c>
      <c r="E101" s="18" t="s">
        <v>4</v>
      </c>
      <c r="F101" s="20">
        <f ca="1">SUM(F101:F101)</f>
        <v>1512293385366</v>
      </c>
      <c r="G101" s="20">
        <f ca="1">SUM(G101:G101)</f>
        <v>1529026050400</v>
      </c>
      <c r="H101" s="20">
        <f ca="1">SUM(H101:H101)</f>
        <v>1618593369384</v>
      </c>
      <c r="I101" s="57"/>
    </row>
    <row r="102" spans="1:9" ht="20.100000000000001" customHeight="1" x14ac:dyDescent="0.3">
      <c r="A102" s="246"/>
      <c r="B102" s="265" t="s">
        <v>180</v>
      </c>
      <c r="C102" s="266"/>
      <c r="D102" s="18" t="s">
        <v>53</v>
      </c>
      <c r="E102" s="18" t="s">
        <v>4</v>
      </c>
      <c r="F102" s="20">
        <v>2127258714842</v>
      </c>
      <c r="G102" s="20">
        <v>2064653113931</v>
      </c>
      <c r="H102" s="20">
        <v>2425744834264</v>
      </c>
      <c r="I102" s="57"/>
    </row>
    <row r="103" spans="1:9" ht="20.100000000000001" customHeight="1" x14ac:dyDescent="0.3">
      <c r="A103" s="242"/>
      <c r="B103" s="265" t="s">
        <v>181</v>
      </c>
      <c r="C103" s="266"/>
      <c r="D103" s="18" t="s">
        <v>53</v>
      </c>
      <c r="E103" s="18" t="s">
        <v>12</v>
      </c>
      <c r="F103" s="20">
        <v>71.09</v>
      </c>
      <c r="G103" s="20">
        <v>74.06</v>
      </c>
      <c r="H103" s="201">
        <v>67</v>
      </c>
      <c r="I103" s="57"/>
    </row>
    <row r="104" spans="1:9" ht="20.100000000000001" customHeight="1" x14ac:dyDescent="0.3">
      <c r="A104" s="214"/>
      <c r="B104" s="278" t="s">
        <v>383</v>
      </c>
      <c r="C104" s="278"/>
      <c r="D104" s="278"/>
      <c r="E104" s="278"/>
      <c r="F104" s="278"/>
      <c r="G104" s="278"/>
      <c r="H104" s="278"/>
      <c r="I104" s="279"/>
    </row>
    <row r="105" spans="1:9" ht="20.100000000000001" customHeight="1" x14ac:dyDescent="0.3">
      <c r="A105" s="273"/>
      <c r="B105" s="298" t="s">
        <v>318</v>
      </c>
      <c r="C105" s="298"/>
      <c r="D105" s="136" t="s">
        <v>54</v>
      </c>
      <c r="E105" s="136" t="s">
        <v>68</v>
      </c>
      <c r="F105" s="75">
        <v>100</v>
      </c>
      <c r="G105" s="45">
        <v>100</v>
      </c>
      <c r="H105" s="45">
        <v>100</v>
      </c>
      <c r="I105" s="57"/>
    </row>
    <row r="106" spans="1:9" ht="20.100000000000001" customHeight="1" x14ac:dyDescent="0.3">
      <c r="A106" s="273"/>
      <c r="B106" s="299" t="s">
        <v>319</v>
      </c>
      <c r="C106" s="299"/>
      <c r="D106" s="136" t="s">
        <v>54</v>
      </c>
      <c r="E106" s="42" t="s">
        <v>129</v>
      </c>
      <c r="F106" s="137">
        <f>147047000/100000000</f>
        <v>1.4704699999999999</v>
      </c>
      <c r="G106" s="137">
        <f>190315000/100000000</f>
        <v>1.9031499999999999</v>
      </c>
      <c r="H106" s="137">
        <v>1.6</v>
      </c>
      <c r="I106" s="57"/>
    </row>
    <row r="107" spans="1:9" ht="20.100000000000001" customHeight="1" x14ac:dyDescent="0.3">
      <c r="A107" s="273"/>
      <c r="B107" s="298" t="s">
        <v>320</v>
      </c>
      <c r="C107" s="298"/>
      <c r="D107" s="136" t="s">
        <v>54</v>
      </c>
      <c r="E107" s="136" t="s">
        <v>69</v>
      </c>
      <c r="F107" s="75">
        <v>35</v>
      </c>
      <c r="G107" s="75">
        <v>145</v>
      </c>
      <c r="H107" s="201">
        <v>205</v>
      </c>
      <c r="I107" s="57"/>
    </row>
    <row r="108" spans="1:9" ht="20.100000000000001" customHeight="1" x14ac:dyDescent="0.3">
      <c r="A108" s="215"/>
      <c r="B108" s="298" t="s">
        <v>321</v>
      </c>
      <c r="C108" s="298"/>
      <c r="D108" s="136" t="s">
        <v>54</v>
      </c>
      <c r="E108" s="136" t="s">
        <v>139</v>
      </c>
      <c r="F108" s="75">
        <v>105</v>
      </c>
      <c r="G108" s="45">
        <v>435</v>
      </c>
      <c r="H108" s="201">
        <v>444</v>
      </c>
      <c r="I108" s="57"/>
    </row>
    <row r="109" spans="1:9" ht="20.100000000000001" customHeight="1" x14ac:dyDescent="0.3">
      <c r="A109" s="214"/>
      <c r="B109" s="278" t="s">
        <v>384</v>
      </c>
      <c r="C109" s="278"/>
      <c r="D109" s="278"/>
      <c r="E109" s="278"/>
      <c r="F109" s="278"/>
      <c r="G109" s="278"/>
      <c r="H109" s="278"/>
      <c r="I109" s="279"/>
    </row>
    <row r="110" spans="1:9" ht="20.100000000000001" customHeight="1" x14ac:dyDescent="0.3">
      <c r="A110" s="215"/>
      <c r="B110" s="292" t="s">
        <v>322</v>
      </c>
      <c r="C110" s="293"/>
      <c r="D110" s="42" t="s">
        <v>54</v>
      </c>
      <c r="E110" s="42" t="s">
        <v>68</v>
      </c>
      <c r="F110" s="138">
        <v>6.2</v>
      </c>
      <c r="G110" s="139">
        <v>7.5</v>
      </c>
      <c r="H110" s="139">
        <v>7.4</v>
      </c>
      <c r="I110" s="57"/>
    </row>
    <row r="111" spans="1:9" ht="20.100000000000001" customHeight="1" x14ac:dyDescent="0.3">
      <c r="A111" s="309"/>
      <c r="B111" s="279" t="s">
        <v>385</v>
      </c>
      <c r="C111" s="279"/>
      <c r="D111" s="282"/>
      <c r="E111" s="282"/>
      <c r="F111" s="282"/>
      <c r="G111" s="282"/>
      <c r="H111" s="282"/>
      <c r="I111" s="282"/>
    </row>
    <row r="112" spans="1:9" ht="20.100000000000001" customHeight="1" x14ac:dyDescent="0.3">
      <c r="A112" s="310"/>
      <c r="B112" s="292" t="s">
        <v>153</v>
      </c>
      <c r="C112" s="293"/>
      <c r="D112" s="42" t="s">
        <v>54</v>
      </c>
      <c r="E112" s="42" t="s">
        <v>80</v>
      </c>
      <c r="F112" s="43">
        <v>0</v>
      </c>
      <c r="G112" s="43">
        <v>0</v>
      </c>
      <c r="H112" s="44">
        <v>0</v>
      </c>
      <c r="I112" s="57"/>
    </row>
    <row r="113" spans="1:9" ht="20.100000000000001" customHeight="1" x14ac:dyDescent="0.3">
      <c r="A113" s="310"/>
      <c r="B113" s="292" t="s">
        <v>154</v>
      </c>
      <c r="C113" s="293"/>
      <c r="D113" s="42" t="s">
        <v>54</v>
      </c>
      <c r="E113" s="42" t="s">
        <v>80</v>
      </c>
      <c r="F113" s="43">
        <v>0</v>
      </c>
      <c r="G113" s="43">
        <v>0</v>
      </c>
      <c r="H113" s="44">
        <v>0</v>
      </c>
      <c r="I113" s="57"/>
    </row>
    <row r="114" spans="1:9" ht="20.100000000000001" customHeight="1" x14ac:dyDescent="0.3">
      <c r="A114" s="310"/>
      <c r="B114" s="292" t="s">
        <v>155</v>
      </c>
      <c r="C114" s="293"/>
      <c r="D114" s="42" t="s">
        <v>54</v>
      </c>
      <c r="E114" s="42" t="s">
        <v>80</v>
      </c>
      <c r="F114" s="43">
        <v>0</v>
      </c>
      <c r="G114" s="43">
        <v>0</v>
      </c>
      <c r="H114" s="44">
        <v>0</v>
      </c>
      <c r="I114" s="57"/>
    </row>
    <row r="115" spans="1:9" ht="20.100000000000001" customHeight="1" x14ac:dyDescent="0.3">
      <c r="A115" s="310"/>
      <c r="B115" s="292" t="s">
        <v>156</v>
      </c>
      <c r="C115" s="293"/>
      <c r="D115" s="42" t="s">
        <v>54</v>
      </c>
      <c r="E115" s="42" t="s">
        <v>80</v>
      </c>
      <c r="F115" s="43">
        <v>0</v>
      </c>
      <c r="G115" s="43">
        <v>0</v>
      </c>
      <c r="H115" s="44">
        <v>0</v>
      </c>
      <c r="I115" s="57"/>
    </row>
    <row r="116" spans="1:9" ht="20.100000000000001" customHeight="1" x14ac:dyDescent="0.3">
      <c r="A116" s="311"/>
      <c r="B116" s="292" t="s">
        <v>157</v>
      </c>
      <c r="C116" s="293"/>
      <c r="D116" s="42" t="s">
        <v>54</v>
      </c>
      <c r="E116" s="42" t="s">
        <v>80</v>
      </c>
      <c r="F116" s="43">
        <v>0</v>
      </c>
      <c r="G116" s="43">
        <v>0</v>
      </c>
      <c r="H116" s="44">
        <v>0</v>
      </c>
      <c r="I116" s="57"/>
    </row>
    <row r="117" spans="1:9" ht="20.100000000000001" customHeight="1" x14ac:dyDescent="0.3">
      <c r="A117" s="309"/>
      <c r="B117" s="278" t="s">
        <v>386</v>
      </c>
      <c r="C117" s="278"/>
      <c r="D117" s="278"/>
      <c r="E117" s="278"/>
      <c r="F117" s="278"/>
      <c r="G117" s="278"/>
      <c r="H117" s="278"/>
      <c r="I117" s="279"/>
    </row>
    <row r="118" spans="1:9" ht="20.100000000000001" customHeight="1" x14ac:dyDescent="0.3">
      <c r="A118" s="312"/>
      <c r="B118" s="265" t="s">
        <v>205</v>
      </c>
      <c r="C118" s="266"/>
      <c r="D118" s="42" t="s">
        <v>54</v>
      </c>
      <c r="E118" s="42" t="s">
        <v>80</v>
      </c>
      <c r="F118" s="43">
        <v>0</v>
      </c>
      <c r="G118" s="43">
        <v>0</v>
      </c>
      <c r="H118" s="44">
        <v>0</v>
      </c>
      <c r="I118" s="62"/>
    </row>
    <row r="119" spans="1:9" ht="20.100000000000001" customHeight="1" x14ac:dyDescent="0.3">
      <c r="A119" s="312"/>
      <c r="B119" s="292" t="s">
        <v>158</v>
      </c>
      <c r="C119" s="293"/>
      <c r="D119" s="42" t="s">
        <v>54</v>
      </c>
      <c r="E119" s="42" t="s">
        <v>80</v>
      </c>
      <c r="F119" s="43">
        <v>0</v>
      </c>
      <c r="G119" s="43">
        <v>0</v>
      </c>
      <c r="H119" s="44">
        <v>0</v>
      </c>
      <c r="I119" s="57"/>
    </row>
    <row r="120" spans="1:9" ht="20.100000000000001" customHeight="1" x14ac:dyDescent="0.3">
      <c r="A120" s="312"/>
      <c r="B120" s="292" t="s">
        <v>159</v>
      </c>
      <c r="C120" s="293"/>
      <c r="D120" s="42" t="s">
        <v>54</v>
      </c>
      <c r="E120" s="42" t="s">
        <v>80</v>
      </c>
      <c r="F120" s="43">
        <v>0</v>
      </c>
      <c r="G120" s="43">
        <v>0</v>
      </c>
      <c r="H120" s="44">
        <v>0</v>
      </c>
      <c r="I120" s="57"/>
    </row>
    <row r="121" spans="1:9" ht="20.100000000000001" customHeight="1" x14ac:dyDescent="0.3">
      <c r="A121" s="313"/>
      <c r="B121" s="292" t="s">
        <v>160</v>
      </c>
      <c r="C121" s="293"/>
      <c r="D121" s="42" t="s">
        <v>54</v>
      </c>
      <c r="E121" s="42" t="s">
        <v>80</v>
      </c>
      <c r="F121" s="43">
        <v>0</v>
      </c>
      <c r="G121" s="43">
        <v>0</v>
      </c>
      <c r="H121" s="44">
        <v>0</v>
      </c>
      <c r="I121" s="57"/>
    </row>
    <row r="122" spans="1:9" ht="20.100000000000001" customHeight="1" x14ac:dyDescent="0.3">
      <c r="A122" s="309"/>
      <c r="B122" s="278" t="s">
        <v>387</v>
      </c>
      <c r="C122" s="278"/>
      <c r="D122" s="278"/>
      <c r="E122" s="278"/>
      <c r="F122" s="278"/>
      <c r="G122" s="278"/>
      <c r="H122" s="278"/>
      <c r="I122" s="279"/>
    </row>
    <row r="123" spans="1:9" ht="20.100000000000001" customHeight="1" x14ac:dyDescent="0.3">
      <c r="A123" s="312"/>
      <c r="B123" s="292" t="s">
        <v>161</v>
      </c>
      <c r="C123" s="293"/>
      <c r="D123" s="42" t="s">
        <v>54</v>
      </c>
      <c r="E123" s="42" t="s">
        <v>80</v>
      </c>
      <c r="F123" s="43">
        <v>0</v>
      </c>
      <c r="G123" s="43">
        <v>0</v>
      </c>
      <c r="H123" s="44">
        <v>0</v>
      </c>
      <c r="I123" s="57"/>
    </row>
    <row r="124" spans="1:9" ht="20.100000000000001" customHeight="1" x14ac:dyDescent="0.3">
      <c r="A124" s="312"/>
      <c r="B124" s="292" t="s">
        <v>162</v>
      </c>
      <c r="C124" s="293"/>
      <c r="D124" s="42" t="s">
        <v>54</v>
      </c>
      <c r="E124" s="42" t="s">
        <v>163</v>
      </c>
      <c r="F124" s="43">
        <v>0</v>
      </c>
      <c r="G124" s="43">
        <v>0</v>
      </c>
      <c r="H124" s="44">
        <v>0</v>
      </c>
      <c r="I124" s="57"/>
    </row>
    <row r="125" spans="1:9" ht="20.100000000000001" customHeight="1" x14ac:dyDescent="0.3">
      <c r="A125" s="313"/>
      <c r="B125" s="292" t="s">
        <v>164</v>
      </c>
      <c r="C125" s="293"/>
      <c r="D125" s="42" t="s">
        <v>54</v>
      </c>
      <c r="E125" s="42" t="s">
        <v>80</v>
      </c>
      <c r="F125" s="43">
        <v>0</v>
      </c>
      <c r="G125" s="43">
        <v>0</v>
      </c>
      <c r="H125" s="44">
        <v>0</v>
      </c>
      <c r="I125" s="57"/>
    </row>
    <row r="126" spans="1:9" ht="20.100000000000001" customHeight="1" x14ac:dyDescent="0.3">
      <c r="A126" s="214"/>
      <c r="B126" s="279" t="s">
        <v>388</v>
      </c>
      <c r="C126" s="279"/>
      <c r="D126" s="282"/>
      <c r="E126" s="282"/>
      <c r="F126" s="282"/>
      <c r="G126" s="282"/>
      <c r="H126" s="282"/>
      <c r="I126" s="282"/>
    </row>
    <row r="127" spans="1:9" ht="20.100000000000001" customHeight="1" x14ac:dyDescent="0.3">
      <c r="A127" s="273"/>
      <c r="B127" s="286" t="s">
        <v>231</v>
      </c>
      <c r="C127" s="113" t="s">
        <v>235</v>
      </c>
      <c r="D127" s="42" t="s">
        <v>54</v>
      </c>
      <c r="E127" s="42" t="s">
        <v>80</v>
      </c>
      <c r="F127" s="75">
        <v>0</v>
      </c>
      <c r="G127" s="75">
        <v>0</v>
      </c>
      <c r="H127" s="75">
        <v>0</v>
      </c>
      <c r="I127" s="289" t="s">
        <v>245</v>
      </c>
    </row>
    <row r="128" spans="1:9" ht="20.100000000000001" customHeight="1" x14ac:dyDescent="0.3">
      <c r="A128" s="273"/>
      <c r="B128" s="287"/>
      <c r="C128" s="113" t="s">
        <v>232</v>
      </c>
      <c r="D128" s="42" t="s">
        <v>54</v>
      </c>
      <c r="E128" s="42" t="s">
        <v>80</v>
      </c>
      <c r="F128" s="75">
        <v>0</v>
      </c>
      <c r="G128" s="75">
        <v>0</v>
      </c>
      <c r="H128" s="75">
        <v>0</v>
      </c>
      <c r="I128" s="290"/>
    </row>
    <row r="129" spans="1:9" ht="20.100000000000001" customHeight="1" x14ac:dyDescent="0.3">
      <c r="A129" s="273"/>
      <c r="B129" s="287"/>
      <c r="C129" s="113" t="s">
        <v>236</v>
      </c>
      <c r="D129" s="42" t="s">
        <v>54</v>
      </c>
      <c r="E129" s="42" t="s">
        <v>80</v>
      </c>
      <c r="F129" s="75">
        <v>0</v>
      </c>
      <c r="G129" s="75">
        <v>0</v>
      </c>
      <c r="H129" s="75">
        <v>0</v>
      </c>
      <c r="I129" s="290"/>
    </row>
    <row r="130" spans="1:9" ht="20.100000000000001" customHeight="1" x14ac:dyDescent="0.3">
      <c r="A130" s="273"/>
      <c r="B130" s="288"/>
      <c r="C130" s="113" t="s">
        <v>233</v>
      </c>
      <c r="D130" s="42" t="s">
        <v>54</v>
      </c>
      <c r="E130" s="42" t="s">
        <v>80</v>
      </c>
      <c r="F130" s="75">
        <v>0</v>
      </c>
      <c r="G130" s="75">
        <v>0</v>
      </c>
      <c r="H130" s="75">
        <v>0</v>
      </c>
      <c r="I130" s="290"/>
    </row>
    <row r="131" spans="1:9" ht="20.100000000000001" customHeight="1" x14ac:dyDescent="0.3">
      <c r="A131" s="273"/>
      <c r="B131" s="286" t="s">
        <v>234</v>
      </c>
      <c r="C131" s="113" t="s">
        <v>235</v>
      </c>
      <c r="D131" s="42" t="s">
        <v>54</v>
      </c>
      <c r="E131" s="42" t="s">
        <v>80</v>
      </c>
      <c r="F131" s="75">
        <v>0</v>
      </c>
      <c r="G131" s="75">
        <v>0</v>
      </c>
      <c r="H131" s="75">
        <v>0</v>
      </c>
      <c r="I131" s="290"/>
    </row>
    <row r="132" spans="1:9" ht="20.100000000000001" customHeight="1" x14ac:dyDescent="0.3">
      <c r="A132" s="273"/>
      <c r="B132" s="287"/>
      <c r="C132" s="113" t="s">
        <v>232</v>
      </c>
      <c r="D132" s="42" t="s">
        <v>54</v>
      </c>
      <c r="E132" s="42" t="s">
        <v>80</v>
      </c>
      <c r="F132" s="75">
        <v>0</v>
      </c>
      <c r="G132" s="75">
        <v>0</v>
      </c>
      <c r="H132" s="75">
        <v>0</v>
      </c>
      <c r="I132" s="290"/>
    </row>
    <row r="133" spans="1:9" ht="20.100000000000001" customHeight="1" x14ac:dyDescent="0.3">
      <c r="A133" s="273"/>
      <c r="B133" s="287"/>
      <c r="C133" s="113" t="s">
        <v>236</v>
      </c>
      <c r="D133" s="42" t="s">
        <v>54</v>
      </c>
      <c r="E133" s="42" t="s">
        <v>80</v>
      </c>
      <c r="F133" s="75">
        <v>0</v>
      </c>
      <c r="G133" s="75">
        <v>1</v>
      </c>
      <c r="H133" s="75">
        <v>1</v>
      </c>
      <c r="I133" s="290"/>
    </row>
    <row r="134" spans="1:9" ht="20.100000000000001" customHeight="1" x14ac:dyDescent="0.3">
      <c r="A134" s="215"/>
      <c r="B134" s="288"/>
      <c r="C134" s="113" t="s">
        <v>233</v>
      </c>
      <c r="D134" s="42" t="s">
        <v>54</v>
      </c>
      <c r="E134" s="42" t="s">
        <v>80</v>
      </c>
      <c r="F134" s="75">
        <v>0</v>
      </c>
      <c r="G134" s="75">
        <v>1</v>
      </c>
      <c r="H134" s="75">
        <v>1</v>
      </c>
      <c r="I134" s="291"/>
    </row>
  </sheetData>
  <sheetProtection algorithmName="SHA-512" hashValue="yI1PwOo+xkFOLtvyShOzw1QdkiERaML1Wcu/aCtOa5s7uRCGeB8Qt/Wr+IFr8tn2Weai+gGpXXBreGogfiE/3g==" saltValue="mMZFwzhBoqyzlbu7OcPK9A==" spinCount="100000" sheet="1" objects="1" scenarios="1"/>
  <mergeCells count="106">
    <mergeCell ref="A126:A134"/>
    <mergeCell ref="A104:A108"/>
    <mergeCell ref="A109:A110"/>
    <mergeCell ref="A111:A116"/>
    <mergeCell ref="A117:A121"/>
    <mergeCell ref="A122:A125"/>
    <mergeCell ref="A78:A84"/>
    <mergeCell ref="A85:A91"/>
    <mergeCell ref="A92:A95"/>
    <mergeCell ref="A96:A99"/>
    <mergeCell ref="A100:A103"/>
    <mergeCell ref="A45:A46"/>
    <mergeCell ref="A47:A49"/>
    <mergeCell ref="A50:A63"/>
    <mergeCell ref="A64:A77"/>
    <mergeCell ref="A3:A17"/>
    <mergeCell ref="A18:A30"/>
    <mergeCell ref="A31:A32"/>
    <mergeCell ref="A33:A36"/>
    <mergeCell ref="A37:A41"/>
    <mergeCell ref="B89:C91"/>
    <mergeCell ref="B65:C67"/>
    <mergeCell ref="C68:C69"/>
    <mergeCell ref="C70:C71"/>
    <mergeCell ref="B68:B71"/>
    <mergeCell ref="C72:C73"/>
    <mergeCell ref="C74:C75"/>
    <mergeCell ref="B72:B75"/>
    <mergeCell ref="B97:C97"/>
    <mergeCell ref="B93:C95"/>
    <mergeCell ref="B96:I96"/>
    <mergeCell ref="B76:C77"/>
    <mergeCell ref="B79:C81"/>
    <mergeCell ref="B82:C84"/>
    <mergeCell ref="B86:C88"/>
    <mergeCell ref="B98:C98"/>
    <mergeCell ref="B99:C99"/>
    <mergeCell ref="B101:C101"/>
    <mergeCell ref="B102:C102"/>
    <mergeCell ref="B100:I100"/>
    <mergeCell ref="B103:C103"/>
    <mergeCell ref="B110:C110"/>
    <mergeCell ref="B105:C105"/>
    <mergeCell ref="B106:C106"/>
    <mergeCell ref="B107:C107"/>
    <mergeCell ref="B108:C108"/>
    <mergeCell ref="A1:I1"/>
    <mergeCell ref="B42:I42"/>
    <mergeCell ref="B3:I3"/>
    <mergeCell ref="I12:I13"/>
    <mergeCell ref="B18:I18"/>
    <mergeCell ref="A2:C2"/>
    <mergeCell ref="B4:B5"/>
    <mergeCell ref="B6:B8"/>
    <mergeCell ref="B12:B13"/>
    <mergeCell ref="B14:B15"/>
    <mergeCell ref="B16:B17"/>
    <mergeCell ref="B34:B35"/>
    <mergeCell ref="B9:B11"/>
    <mergeCell ref="B19:B24"/>
    <mergeCell ref="B25:B30"/>
    <mergeCell ref="B31:I31"/>
    <mergeCell ref="A42:A44"/>
    <mergeCell ref="B127:B130"/>
    <mergeCell ref="B131:B134"/>
    <mergeCell ref="I127:I134"/>
    <mergeCell ref="B123:C123"/>
    <mergeCell ref="B124:C124"/>
    <mergeCell ref="B125:C125"/>
    <mergeCell ref="B126:I126"/>
    <mergeCell ref="B111:I111"/>
    <mergeCell ref="B117:I117"/>
    <mergeCell ref="B122:I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32:C32"/>
    <mergeCell ref="B62:C63"/>
    <mergeCell ref="B104:I104"/>
    <mergeCell ref="B109:I109"/>
    <mergeCell ref="B36:C36"/>
    <mergeCell ref="B43:B44"/>
    <mergeCell ref="B38:B39"/>
    <mergeCell ref="B40:B41"/>
    <mergeCell ref="C54:C55"/>
    <mergeCell ref="C56:C57"/>
    <mergeCell ref="B54:B57"/>
    <mergeCell ref="C58:C59"/>
    <mergeCell ref="C60:C61"/>
    <mergeCell ref="B58:B61"/>
    <mergeCell ref="B78:I78"/>
    <mergeCell ref="B85:I85"/>
    <mergeCell ref="B51:C53"/>
    <mergeCell ref="B47:H47"/>
    <mergeCell ref="B46:C46"/>
    <mergeCell ref="B48:C48"/>
    <mergeCell ref="B49:C49"/>
    <mergeCell ref="B45:H45"/>
    <mergeCell ref="B50:I50"/>
    <mergeCell ref="B92:I92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67"/>
  <sheetViews>
    <sheetView showGridLines="0" tabSelected="1" zoomScale="85" zoomScaleNormal="85" workbookViewId="0">
      <pane xSplit="1" ySplit="2" topLeftCell="B3" activePane="bottomRight" state="frozen"/>
      <selection sqref="A1:XFD2"/>
      <selection pane="topRight" sqref="A1:XFD2"/>
      <selection pane="bottomLeft" sqref="A1:XFD2"/>
      <selection pane="bottomRight" activeCell="C14" sqref="C14"/>
    </sheetView>
  </sheetViews>
  <sheetFormatPr defaultRowHeight="16.5" x14ac:dyDescent="0.3"/>
  <cols>
    <col min="1" max="1" width="2.625" customWidth="1"/>
    <col min="2" max="3" width="50.625" customWidth="1"/>
    <col min="4" max="5" width="15.625" customWidth="1"/>
    <col min="6" max="8" width="20.625" customWidth="1"/>
    <col min="9" max="9" width="75.625" customWidth="1"/>
  </cols>
  <sheetData>
    <row r="1" spans="1:9" ht="30" customHeight="1" x14ac:dyDescent="0.3">
      <c r="A1" s="294" t="s">
        <v>63</v>
      </c>
      <c r="B1" s="294"/>
      <c r="C1" s="294"/>
      <c r="D1" s="294"/>
      <c r="E1" s="294"/>
      <c r="F1" s="294"/>
      <c r="G1" s="294"/>
      <c r="H1" s="294"/>
      <c r="I1" s="294"/>
    </row>
    <row r="2" spans="1:9" s="1" customFormat="1" ht="30" customHeight="1" x14ac:dyDescent="0.3">
      <c r="A2" s="219" t="s">
        <v>27</v>
      </c>
      <c r="B2" s="272"/>
      <c r="C2" s="220"/>
      <c r="D2" s="16" t="s">
        <v>183</v>
      </c>
      <c r="E2" s="16" t="s">
        <v>0</v>
      </c>
      <c r="F2" s="16" t="s">
        <v>110</v>
      </c>
      <c r="G2" s="16" t="s">
        <v>111</v>
      </c>
      <c r="H2" s="16" t="s">
        <v>112</v>
      </c>
      <c r="I2" s="39" t="s">
        <v>211</v>
      </c>
    </row>
    <row r="3" spans="1:9" s="1" customFormat="1" ht="20.100000000000001" customHeight="1" x14ac:dyDescent="0.3">
      <c r="A3" s="314"/>
      <c r="B3" s="278" t="s">
        <v>441</v>
      </c>
      <c r="C3" s="278"/>
      <c r="D3" s="247"/>
      <c r="E3" s="247"/>
      <c r="F3" s="247"/>
      <c r="G3" s="247"/>
      <c r="H3" s="247"/>
      <c r="I3" s="248"/>
    </row>
    <row r="4" spans="1:9" ht="20.100000000000001" customHeight="1" x14ac:dyDescent="0.3">
      <c r="A4" s="315"/>
      <c r="B4" s="234" t="s">
        <v>6</v>
      </c>
      <c r="C4" s="235"/>
      <c r="D4" s="18" t="s">
        <v>189</v>
      </c>
      <c r="E4" s="18" t="s">
        <v>1</v>
      </c>
      <c r="F4" s="125">
        <v>8</v>
      </c>
      <c r="G4" s="125">
        <v>7</v>
      </c>
      <c r="H4" s="125">
        <v>7</v>
      </c>
      <c r="I4" s="26"/>
    </row>
    <row r="5" spans="1:9" ht="20.100000000000001" customHeight="1" x14ac:dyDescent="0.3">
      <c r="A5" s="315"/>
      <c r="B5" s="258" t="s">
        <v>260</v>
      </c>
      <c r="C5" s="25" t="s">
        <v>261</v>
      </c>
      <c r="D5" s="18" t="s">
        <v>189</v>
      </c>
      <c r="E5" s="18" t="s">
        <v>141</v>
      </c>
      <c r="F5" s="120">
        <v>5</v>
      </c>
      <c r="G5" s="120">
        <v>4</v>
      </c>
      <c r="H5" s="120">
        <v>4</v>
      </c>
      <c r="I5" s="26"/>
    </row>
    <row r="6" spans="1:9" ht="20.100000000000001" customHeight="1" x14ac:dyDescent="0.3">
      <c r="A6" s="315"/>
      <c r="B6" s="258"/>
      <c r="C6" s="25" t="s">
        <v>262</v>
      </c>
      <c r="D6" s="18" t="s">
        <v>189</v>
      </c>
      <c r="E6" s="18" t="s">
        <v>137</v>
      </c>
      <c r="F6" s="127">
        <v>62.5</v>
      </c>
      <c r="G6" s="127">
        <v>57.1</v>
      </c>
      <c r="H6" s="127">
        <v>57.1</v>
      </c>
      <c r="I6" s="26"/>
    </row>
    <row r="7" spans="1:9" ht="20.100000000000001" customHeight="1" x14ac:dyDescent="0.3">
      <c r="A7" s="315"/>
      <c r="B7" s="234" t="s">
        <v>7</v>
      </c>
      <c r="C7" s="235"/>
      <c r="D7" s="18" t="s">
        <v>189</v>
      </c>
      <c r="E7" s="18" t="s">
        <v>8</v>
      </c>
      <c r="F7" s="128">
        <v>6.59</v>
      </c>
      <c r="G7" s="128">
        <v>6.43</v>
      </c>
      <c r="H7" s="128">
        <v>7.43</v>
      </c>
      <c r="I7" s="26"/>
    </row>
    <row r="8" spans="1:9" ht="20.100000000000001" customHeight="1" x14ac:dyDescent="0.3">
      <c r="A8" s="315"/>
      <c r="B8" s="249" t="s">
        <v>263</v>
      </c>
      <c r="C8" s="25" t="s">
        <v>261</v>
      </c>
      <c r="D8" s="18" t="s">
        <v>189</v>
      </c>
      <c r="E8" s="18" t="s">
        <v>141</v>
      </c>
      <c r="F8" s="127">
        <v>1</v>
      </c>
      <c r="G8" s="127">
        <v>1</v>
      </c>
      <c r="H8" s="127">
        <v>1</v>
      </c>
      <c r="I8" s="26"/>
    </row>
    <row r="9" spans="1:9" ht="20.100000000000001" customHeight="1" x14ac:dyDescent="0.3">
      <c r="A9" s="315"/>
      <c r="B9" s="251"/>
      <c r="C9" s="25" t="s">
        <v>262</v>
      </c>
      <c r="D9" s="18" t="s">
        <v>189</v>
      </c>
      <c r="E9" s="18" t="s">
        <v>137</v>
      </c>
      <c r="F9" s="129">
        <v>12.5</v>
      </c>
      <c r="G9" s="129">
        <v>14.3</v>
      </c>
      <c r="H9" s="129">
        <v>14.3</v>
      </c>
      <c r="I9" s="26"/>
    </row>
    <row r="10" spans="1:9" ht="20.100000000000001" customHeight="1" x14ac:dyDescent="0.3">
      <c r="A10" s="315"/>
      <c r="B10" s="234" t="s">
        <v>165</v>
      </c>
      <c r="C10" s="235"/>
      <c r="D10" s="18" t="s">
        <v>189</v>
      </c>
      <c r="E10" s="18" t="s">
        <v>69</v>
      </c>
      <c r="F10" s="68">
        <v>1</v>
      </c>
      <c r="G10" s="68">
        <v>1</v>
      </c>
      <c r="H10" s="68">
        <v>1</v>
      </c>
      <c r="I10" s="26"/>
    </row>
    <row r="11" spans="1:9" ht="20.100000000000001" customHeight="1" x14ac:dyDescent="0.3">
      <c r="A11" s="316"/>
      <c r="B11" s="234" t="s">
        <v>166</v>
      </c>
      <c r="C11" s="235"/>
      <c r="D11" s="18" t="s">
        <v>189</v>
      </c>
      <c r="E11" s="18" t="s">
        <v>69</v>
      </c>
      <c r="F11" s="69">
        <v>1</v>
      </c>
      <c r="G11" s="68">
        <v>2</v>
      </c>
      <c r="H11" s="68">
        <v>2</v>
      </c>
      <c r="I11" s="46" t="s">
        <v>215</v>
      </c>
    </row>
    <row r="12" spans="1:9" s="1" customFormat="1" ht="20.100000000000001" customHeight="1" x14ac:dyDescent="0.3">
      <c r="A12" s="314"/>
      <c r="B12" s="278" t="s">
        <v>440</v>
      </c>
      <c r="C12" s="278"/>
      <c r="D12" s="247"/>
      <c r="E12" s="247"/>
      <c r="F12" s="247"/>
      <c r="G12" s="247"/>
      <c r="H12" s="247"/>
      <c r="I12" s="248"/>
    </row>
    <row r="13" spans="1:9" ht="20.100000000000001" customHeight="1" x14ac:dyDescent="0.3">
      <c r="A13" s="315"/>
      <c r="B13" s="249" t="s">
        <v>240</v>
      </c>
      <c r="C13" s="25" t="s">
        <v>238</v>
      </c>
      <c r="D13" s="18" t="s">
        <v>189</v>
      </c>
      <c r="E13" s="18" t="s">
        <v>1</v>
      </c>
      <c r="F13" s="20">
        <v>7</v>
      </c>
      <c r="G13" s="20">
        <v>6</v>
      </c>
      <c r="H13" s="20">
        <v>6</v>
      </c>
      <c r="I13" s="26"/>
    </row>
    <row r="14" spans="1:9" ht="20.100000000000001" customHeight="1" x14ac:dyDescent="0.3">
      <c r="A14" s="315"/>
      <c r="B14" s="251"/>
      <c r="C14" s="25" t="s">
        <v>239</v>
      </c>
      <c r="D14" s="18" t="s">
        <v>189</v>
      </c>
      <c r="E14" s="18" t="s">
        <v>69</v>
      </c>
      <c r="F14" s="20">
        <v>1</v>
      </c>
      <c r="G14" s="20">
        <v>1</v>
      </c>
      <c r="H14" s="20">
        <v>1</v>
      </c>
      <c r="I14" s="26"/>
    </row>
    <row r="15" spans="1:9" ht="20.100000000000001" customHeight="1" x14ac:dyDescent="0.3">
      <c r="A15" s="315"/>
      <c r="B15" s="249" t="s">
        <v>244</v>
      </c>
      <c r="C15" s="25" t="s">
        <v>241</v>
      </c>
      <c r="D15" s="18" t="s">
        <v>189</v>
      </c>
      <c r="E15" s="18" t="s">
        <v>69</v>
      </c>
      <c r="F15" s="69">
        <v>0</v>
      </c>
      <c r="G15" s="70">
        <v>0</v>
      </c>
      <c r="H15" s="70">
        <v>0</v>
      </c>
      <c r="I15" s="26"/>
    </row>
    <row r="16" spans="1:9" ht="20.100000000000001" customHeight="1" x14ac:dyDescent="0.3">
      <c r="A16" s="315"/>
      <c r="B16" s="250"/>
      <c r="C16" s="25" t="s">
        <v>242</v>
      </c>
      <c r="D16" s="18" t="s">
        <v>189</v>
      </c>
      <c r="E16" s="18" t="s">
        <v>69</v>
      </c>
      <c r="F16" s="69">
        <v>0</v>
      </c>
      <c r="G16" s="70">
        <v>0</v>
      </c>
      <c r="H16" s="70">
        <v>0</v>
      </c>
      <c r="I16" s="26"/>
    </row>
    <row r="17" spans="1:9" ht="20.100000000000001" customHeight="1" x14ac:dyDescent="0.3">
      <c r="A17" s="316"/>
      <c r="B17" s="251"/>
      <c r="C17" s="25" t="s">
        <v>243</v>
      </c>
      <c r="D17" s="18" t="s">
        <v>189</v>
      </c>
      <c r="E17" s="18" t="s">
        <v>69</v>
      </c>
      <c r="F17" s="69">
        <v>8</v>
      </c>
      <c r="G17" s="70">
        <v>7</v>
      </c>
      <c r="H17" s="70">
        <v>7</v>
      </c>
      <c r="I17" s="26"/>
    </row>
    <row r="18" spans="1:9" ht="20.100000000000001" customHeight="1" x14ac:dyDescent="0.3">
      <c r="A18" s="241"/>
      <c r="B18" s="278" t="s">
        <v>437</v>
      </c>
      <c r="C18" s="278"/>
      <c r="D18" s="278"/>
      <c r="E18" s="278"/>
      <c r="F18" s="278"/>
      <c r="G18" s="278"/>
      <c r="H18" s="278"/>
      <c r="I18" s="279"/>
    </row>
    <row r="19" spans="1:9" ht="20.100000000000001" customHeight="1" x14ac:dyDescent="0.3">
      <c r="A19" s="246"/>
      <c r="B19" s="234" t="s">
        <v>9</v>
      </c>
      <c r="C19" s="235"/>
      <c r="D19" s="18" t="s">
        <v>189</v>
      </c>
      <c r="E19" s="18" t="s">
        <v>10</v>
      </c>
      <c r="F19" s="120">
        <v>7</v>
      </c>
      <c r="G19" s="120">
        <v>6</v>
      </c>
      <c r="H19" s="120">
        <v>7</v>
      </c>
      <c r="I19" s="26"/>
    </row>
    <row r="20" spans="1:9" ht="20.100000000000001" customHeight="1" x14ac:dyDescent="0.3">
      <c r="A20" s="246"/>
      <c r="B20" s="234" t="s">
        <v>226</v>
      </c>
      <c r="C20" s="235"/>
      <c r="D20" s="18" t="s">
        <v>54</v>
      </c>
      <c r="E20" s="18" t="s">
        <v>227</v>
      </c>
      <c r="F20" s="120">
        <v>4</v>
      </c>
      <c r="G20" s="120">
        <v>5</v>
      </c>
      <c r="H20" s="120">
        <v>5</v>
      </c>
      <c r="I20" s="26"/>
    </row>
    <row r="21" spans="1:9" ht="20.100000000000001" customHeight="1" x14ac:dyDescent="0.3">
      <c r="A21" s="246"/>
      <c r="B21" s="234" t="s">
        <v>206</v>
      </c>
      <c r="C21" s="235"/>
      <c r="D21" s="18" t="s">
        <v>189</v>
      </c>
      <c r="E21" s="18" t="s">
        <v>204</v>
      </c>
      <c r="F21" s="120">
        <v>1</v>
      </c>
      <c r="G21" s="120">
        <v>1</v>
      </c>
      <c r="H21" s="120">
        <v>1</v>
      </c>
      <c r="I21" s="26"/>
    </row>
    <row r="22" spans="1:9" ht="20.100000000000001" customHeight="1" x14ac:dyDescent="0.3">
      <c r="A22" s="246"/>
      <c r="B22" s="234" t="s">
        <v>114</v>
      </c>
      <c r="C22" s="235"/>
      <c r="D22" s="18" t="s">
        <v>189</v>
      </c>
      <c r="E22" s="18" t="s">
        <v>11</v>
      </c>
      <c r="F22" s="120">
        <v>1</v>
      </c>
      <c r="G22" s="120">
        <v>1</v>
      </c>
      <c r="H22" s="120">
        <v>1</v>
      </c>
      <c r="I22" s="26"/>
    </row>
    <row r="23" spans="1:9" ht="20.100000000000001" customHeight="1" x14ac:dyDescent="0.3">
      <c r="A23" s="246"/>
      <c r="B23" s="234" t="s">
        <v>115</v>
      </c>
      <c r="C23" s="235"/>
      <c r="D23" s="18" t="s">
        <v>189</v>
      </c>
      <c r="E23" s="18" t="s">
        <v>12</v>
      </c>
      <c r="F23" s="120">
        <v>2.6</v>
      </c>
      <c r="G23" s="120">
        <v>0</v>
      </c>
      <c r="H23" s="120">
        <v>0</v>
      </c>
      <c r="I23" s="26"/>
    </row>
    <row r="24" spans="1:9" ht="20.100000000000001" customHeight="1" x14ac:dyDescent="0.3">
      <c r="A24" s="246"/>
      <c r="B24" s="234" t="s">
        <v>13</v>
      </c>
      <c r="C24" s="235"/>
      <c r="D24" s="18" t="s">
        <v>189</v>
      </c>
      <c r="E24" s="18" t="s">
        <v>1</v>
      </c>
      <c r="F24" s="120">
        <v>1</v>
      </c>
      <c r="G24" s="120">
        <v>1</v>
      </c>
      <c r="H24" s="120">
        <v>1</v>
      </c>
      <c r="I24" s="26"/>
    </row>
    <row r="25" spans="1:9" ht="20.100000000000001" customHeight="1" x14ac:dyDescent="0.3">
      <c r="A25" s="242"/>
      <c r="B25" s="234" t="s">
        <v>116</v>
      </c>
      <c r="C25" s="235"/>
      <c r="D25" s="18" t="s">
        <v>189</v>
      </c>
      <c r="E25" s="18" t="s">
        <v>14</v>
      </c>
      <c r="F25" s="120">
        <v>0</v>
      </c>
      <c r="G25" s="120">
        <v>0</v>
      </c>
      <c r="H25" s="120">
        <v>0</v>
      </c>
      <c r="I25" s="26"/>
    </row>
    <row r="26" spans="1:9" s="1" customFormat="1" ht="20.100000000000001" customHeight="1" x14ac:dyDescent="0.3">
      <c r="A26" s="314"/>
      <c r="B26" s="278" t="s">
        <v>438</v>
      </c>
      <c r="C26" s="278"/>
      <c r="D26" s="247"/>
      <c r="E26" s="247"/>
      <c r="F26" s="247"/>
      <c r="G26" s="247"/>
      <c r="H26" s="247"/>
      <c r="I26" s="248"/>
    </row>
    <row r="27" spans="1:9" ht="20.100000000000001" customHeight="1" x14ac:dyDescent="0.3">
      <c r="A27" s="316"/>
      <c r="B27" s="234" t="s">
        <v>117</v>
      </c>
      <c r="C27" s="235"/>
      <c r="D27" s="18" t="s">
        <v>189</v>
      </c>
      <c r="E27" s="18" t="s">
        <v>10</v>
      </c>
      <c r="F27" s="47">
        <v>7</v>
      </c>
      <c r="G27" s="47">
        <v>6</v>
      </c>
      <c r="H27" s="47">
        <v>7</v>
      </c>
      <c r="I27" s="26"/>
    </row>
    <row r="28" spans="1:9" s="1" customFormat="1" ht="20.100000000000001" customHeight="1" x14ac:dyDescent="0.3">
      <c r="A28" s="314"/>
      <c r="B28" s="278" t="s">
        <v>439</v>
      </c>
      <c r="C28" s="278"/>
      <c r="D28" s="247"/>
      <c r="E28" s="247"/>
      <c r="F28" s="247"/>
      <c r="G28" s="247"/>
      <c r="H28" s="247"/>
      <c r="I28" s="248"/>
    </row>
    <row r="29" spans="1:9" ht="20.100000000000001" customHeight="1" x14ac:dyDescent="0.3">
      <c r="A29" s="315"/>
      <c r="B29" s="234" t="s">
        <v>167</v>
      </c>
      <c r="C29" s="235"/>
      <c r="D29" s="18" t="s">
        <v>189</v>
      </c>
      <c r="E29" s="18" t="s">
        <v>12</v>
      </c>
      <c r="F29" s="71">
        <v>39.42</v>
      </c>
      <c r="G29" s="72">
        <v>39.21</v>
      </c>
      <c r="H29" s="56">
        <v>39.11</v>
      </c>
      <c r="I29" s="26"/>
    </row>
    <row r="30" spans="1:9" ht="20.100000000000001" customHeight="1" x14ac:dyDescent="0.3">
      <c r="A30" s="315"/>
      <c r="B30" s="234" t="s">
        <v>264</v>
      </c>
      <c r="C30" s="235"/>
      <c r="D30" s="18" t="s">
        <v>189</v>
      </c>
      <c r="E30" s="18" t="s">
        <v>12</v>
      </c>
      <c r="F30" s="19">
        <v>0.01</v>
      </c>
      <c r="G30" s="19">
        <v>0.01</v>
      </c>
      <c r="H30" s="19">
        <v>0.01</v>
      </c>
      <c r="I30" s="46" t="s">
        <v>265</v>
      </c>
    </row>
    <row r="31" spans="1:9" ht="20.100000000000001" customHeight="1" x14ac:dyDescent="0.3">
      <c r="A31" s="315"/>
      <c r="B31" s="258" t="s">
        <v>168</v>
      </c>
      <c r="C31" s="258"/>
      <c r="D31" s="18" t="s">
        <v>189</v>
      </c>
      <c r="E31" s="18" t="s">
        <v>68</v>
      </c>
      <c r="F31" s="73">
        <v>10.07</v>
      </c>
      <c r="G31" s="73">
        <v>11.66</v>
      </c>
      <c r="H31" s="26">
        <v>7.94</v>
      </c>
      <c r="I31" s="26"/>
    </row>
    <row r="32" spans="1:9" ht="20.100000000000001" customHeight="1" x14ac:dyDescent="0.3">
      <c r="A32" s="315"/>
      <c r="B32" s="234" t="s">
        <v>70</v>
      </c>
      <c r="C32" s="235"/>
      <c r="D32" s="18" t="s">
        <v>189</v>
      </c>
      <c r="E32" s="18" t="s">
        <v>12</v>
      </c>
      <c r="F32" s="19">
        <v>2.56</v>
      </c>
      <c r="G32" s="19">
        <v>2.56</v>
      </c>
      <c r="H32" s="19">
        <v>2.56</v>
      </c>
      <c r="I32" s="26"/>
    </row>
    <row r="33" spans="1:9" ht="20.100000000000001" customHeight="1" x14ac:dyDescent="0.3">
      <c r="A33" s="315"/>
      <c r="B33" s="258" t="s">
        <v>270</v>
      </c>
      <c r="C33" s="25" t="s">
        <v>266</v>
      </c>
      <c r="D33" s="18" t="s">
        <v>189</v>
      </c>
      <c r="E33" s="18" t="s">
        <v>68</v>
      </c>
      <c r="F33" s="68">
        <v>100</v>
      </c>
      <c r="G33" s="68">
        <v>100</v>
      </c>
      <c r="H33" s="68">
        <v>100</v>
      </c>
      <c r="I33" s="26"/>
    </row>
    <row r="34" spans="1:9" ht="20.100000000000001" customHeight="1" x14ac:dyDescent="0.3">
      <c r="A34" s="315"/>
      <c r="B34" s="258"/>
      <c r="C34" s="25" t="s">
        <v>267</v>
      </c>
      <c r="D34" s="18" t="s">
        <v>189</v>
      </c>
      <c r="E34" s="18" t="s">
        <v>68</v>
      </c>
      <c r="F34" s="68">
        <v>43.59</v>
      </c>
      <c r="G34" s="68">
        <v>43.59</v>
      </c>
      <c r="H34" s="68">
        <v>43.59</v>
      </c>
      <c r="I34" s="26"/>
    </row>
    <row r="35" spans="1:9" ht="20.100000000000001" customHeight="1" x14ac:dyDescent="0.3">
      <c r="A35" s="315"/>
      <c r="B35" s="258"/>
      <c r="C35" s="25" t="s">
        <v>268</v>
      </c>
      <c r="D35" s="18" t="s">
        <v>189</v>
      </c>
      <c r="E35" s="18" t="s">
        <v>68</v>
      </c>
      <c r="F35" s="68">
        <v>40.08</v>
      </c>
      <c r="G35" s="68">
        <v>49.24</v>
      </c>
      <c r="H35" s="68">
        <v>49.24</v>
      </c>
      <c r="I35" s="26"/>
    </row>
    <row r="36" spans="1:9" ht="20.100000000000001" customHeight="1" x14ac:dyDescent="0.3">
      <c r="A36" s="315"/>
      <c r="B36" s="258"/>
      <c r="C36" s="25" t="s">
        <v>269</v>
      </c>
      <c r="D36" s="18" t="s">
        <v>189</v>
      </c>
      <c r="E36" s="18" t="s">
        <v>68</v>
      </c>
      <c r="F36" s="68">
        <v>50</v>
      </c>
      <c r="G36" s="68">
        <v>50</v>
      </c>
      <c r="H36" s="68">
        <v>50</v>
      </c>
      <c r="I36" s="26"/>
    </row>
    <row r="37" spans="1:9" ht="20.100000000000001" customHeight="1" x14ac:dyDescent="0.3">
      <c r="A37" s="315"/>
      <c r="B37" s="258" t="s">
        <v>274</v>
      </c>
      <c r="C37" s="25" t="s">
        <v>271</v>
      </c>
      <c r="D37" s="18" t="s">
        <v>189</v>
      </c>
      <c r="E37" s="18" t="s">
        <v>163</v>
      </c>
      <c r="F37" s="68">
        <v>0</v>
      </c>
      <c r="G37" s="68">
        <v>0</v>
      </c>
      <c r="H37" s="68">
        <v>0</v>
      </c>
      <c r="I37" s="26"/>
    </row>
    <row r="38" spans="1:9" ht="20.100000000000001" customHeight="1" x14ac:dyDescent="0.3">
      <c r="A38" s="315"/>
      <c r="B38" s="258"/>
      <c r="C38" s="25" t="s">
        <v>272</v>
      </c>
      <c r="D38" s="18" t="s">
        <v>189</v>
      </c>
      <c r="E38" s="18" t="s">
        <v>169</v>
      </c>
      <c r="F38" s="74">
        <v>323900</v>
      </c>
      <c r="G38" s="74">
        <v>323900</v>
      </c>
      <c r="H38" s="74">
        <v>323900</v>
      </c>
      <c r="I38" s="26"/>
    </row>
    <row r="39" spans="1:9" ht="20.100000000000001" customHeight="1" x14ac:dyDescent="0.3">
      <c r="A39" s="316"/>
      <c r="B39" s="258"/>
      <c r="C39" s="25" t="s">
        <v>273</v>
      </c>
      <c r="D39" s="18" t="s">
        <v>189</v>
      </c>
      <c r="E39" s="18" t="s">
        <v>68</v>
      </c>
      <c r="F39" s="73">
        <v>4.9830699999999997</v>
      </c>
      <c r="G39" s="73">
        <v>4.9830699999999997</v>
      </c>
      <c r="H39" s="73">
        <v>4.9830699999999997</v>
      </c>
      <c r="I39" s="46" t="s">
        <v>216</v>
      </c>
    </row>
    <row r="40" spans="1:9" ht="20.100000000000001" customHeight="1" x14ac:dyDescent="0.3">
      <c r="A40" s="214"/>
      <c r="B40" s="130" t="s">
        <v>434</v>
      </c>
      <c r="C40" s="130"/>
      <c r="D40" s="130"/>
      <c r="E40" s="130"/>
      <c r="F40" s="130"/>
      <c r="G40" s="130"/>
      <c r="H40" s="130"/>
      <c r="I40" s="131"/>
    </row>
    <row r="41" spans="1:9" ht="20.100000000000001" customHeight="1" x14ac:dyDescent="0.3">
      <c r="A41" s="273"/>
      <c r="B41" s="265" t="s">
        <v>207</v>
      </c>
      <c r="C41" s="266"/>
      <c r="D41" s="18" t="s">
        <v>189</v>
      </c>
      <c r="E41" s="21" t="s">
        <v>208</v>
      </c>
      <c r="F41" s="121">
        <v>14</v>
      </c>
      <c r="G41" s="121">
        <v>14</v>
      </c>
      <c r="H41" s="121">
        <v>14</v>
      </c>
      <c r="I41" s="26"/>
    </row>
    <row r="42" spans="1:9" ht="20.100000000000001" customHeight="1" x14ac:dyDescent="0.3">
      <c r="A42" s="273"/>
      <c r="B42" s="234" t="s">
        <v>15</v>
      </c>
      <c r="C42" s="235"/>
      <c r="D42" s="18" t="s">
        <v>189</v>
      </c>
      <c r="E42" s="18" t="s">
        <v>14</v>
      </c>
      <c r="F42" s="120">
        <v>29</v>
      </c>
      <c r="G42" s="120">
        <v>42</v>
      </c>
      <c r="H42" s="69">
        <v>35</v>
      </c>
      <c r="I42" s="26"/>
    </row>
    <row r="43" spans="1:9" ht="20.100000000000001" customHeight="1" x14ac:dyDescent="0.3">
      <c r="A43" s="273"/>
      <c r="B43" s="234" t="s">
        <v>209</v>
      </c>
      <c r="C43" s="235"/>
      <c r="D43" s="18" t="s">
        <v>189</v>
      </c>
      <c r="E43" s="18" t="s">
        <v>14</v>
      </c>
      <c r="F43" s="120">
        <v>1</v>
      </c>
      <c r="G43" s="120">
        <v>0</v>
      </c>
      <c r="H43" s="69">
        <v>0</v>
      </c>
      <c r="I43" s="26"/>
    </row>
    <row r="44" spans="1:9" ht="20.100000000000001" customHeight="1" x14ac:dyDescent="0.3">
      <c r="A44" s="273"/>
      <c r="B44" s="234" t="s">
        <v>210</v>
      </c>
      <c r="C44" s="235"/>
      <c r="D44" s="18" t="s">
        <v>189</v>
      </c>
      <c r="E44" s="18" t="s">
        <v>14</v>
      </c>
      <c r="F44" s="120">
        <v>0</v>
      </c>
      <c r="G44" s="120">
        <v>0</v>
      </c>
      <c r="H44" s="69">
        <v>0</v>
      </c>
      <c r="I44" s="26"/>
    </row>
    <row r="45" spans="1:9" ht="20.100000000000001" customHeight="1" x14ac:dyDescent="0.3">
      <c r="A45" s="273"/>
      <c r="B45" s="234" t="s">
        <v>71</v>
      </c>
      <c r="C45" s="235"/>
      <c r="D45" s="18" t="s">
        <v>189</v>
      </c>
      <c r="E45" s="18" t="s">
        <v>80</v>
      </c>
      <c r="F45" s="69">
        <v>0</v>
      </c>
      <c r="G45" s="122">
        <v>0</v>
      </c>
      <c r="H45" s="122">
        <v>0</v>
      </c>
      <c r="I45" s="26"/>
    </row>
    <row r="46" spans="1:9" ht="20.100000000000001" customHeight="1" x14ac:dyDescent="0.3">
      <c r="A46" s="273"/>
      <c r="B46" s="234" t="s">
        <v>72</v>
      </c>
      <c r="C46" s="235"/>
      <c r="D46" s="18" t="s">
        <v>189</v>
      </c>
      <c r="E46" s="18" t="s">
        <v>81</v>
      </c>
      <c r="F46" s="69">
        <v>1</v>
      </c>
      <c r="G46" s="77">
        <v>1</v>
      </c>
      <c r="H46" s="77">
        <v>1</v>
      </c>
      <c r="I46" s="26"/>
    </row>
    <row r="47" spans="1:9" ht="20.100000000000001" customHeight="1" x14ac:dyDescent="0.3">
      <c r="A47" s="215"/>
      <c r="B47" s="234" t="s">
        <v>73</v>
      </c>
      <c r="C47" s="235"/>
      <c r="D47" s="18" t="s">
        <v>189</v>
      </c>
      <c r="E47" s="18" t="s">
        <v>81</v>
      </c>
      <c r="F47" s="120">
        <v>1</v>
      </c>
      <c r="G47" s="120">
        <v>1</v>
      </c>
      <c r="H47" s="69">
        <v>1</v>
      </c>
      <c r="I47" s="26"/>
    </row>
    <row r="48" spans="1:9" ht="20.100000000000001" customHeight="1" x14ac:dyDescent="0.3">
      <c r="A48" s="214"/>
      <c r="B48" s="130" t="s">
        <v>435</v>
      </c>
      <c r="C48" s="130"/>
      <c r="D48" s="130"/>
      <c r="E48" s="130"/>
      <c r="F48" s="130"/>
      <c r="G48" s="130"/>
      <c r="H48" s="130"/>
      <c r="I48" s="131"/>
    </row>
    <row r="49" spans="1:9" ht="20.100000000000001" customHeight="1" x14ac:dyDescent="0.3">
      <c r="A49" s="273"/>
      <c r="B49" s="258" t="s">
        <v>248</v>
      </c>
      <c r="C49" s="41" t="s">
        <v>249</v>
      </c>
      <c r="D49" s="18" t="s">
        <v>189</v>
      </c>
      <c r="E49" s="18" t="s">
        <v>69</v>
      </c>
      <c r="F49" s="76">
        <v>818</v>
      </c>
      <c r="G49" s="77">
        <v>825</v>
      </c>
      <c r="H49" s="205">
        <v>815</v>
      </c>
      <c r="I49" s="46" t="s">
        <v>418</v>
      </c>
    </row>
    <row r="50" spans="1:9" ht="20.100000000000001" customHeight="1" x14ac:dyDescent="0.3">
      <c r="A50" s="273"/>
      <c r="B50" s="258"/>
      <c r="C50" s="25" t="s">
        <v>250</v>
      </c>
      <c r="D50" s="18" t="s">
        <v>189</v>
      </c>
      <c r="E50" s="18" t="s">
        <v>68</v>
      </c>
      <c r="F50" s="76">
        <v>100</v>
      </c>
      <c r="G50" s="77">
        <v>100</v>
      </c>
      <c r="H50" s="77">
        <v>100</v>
      </c>
      <c r="I50" s="26"/>
    </row>
    <row r="51" spans="1:9" ht="20.100000000000001" customHeight="1" x14ac:dyDescent="0.3">
      <c r="A51" s="273"/>
      <c r="B51" s="258"/>
      <c r="C51" s="25" t="s">
        <v>251</v>
      </c>
      <c r="D51" s="18" t="s">
        <v>189</v>
      </c>
      <c r="E51" s="18" t="s">
        <v>69</v>
      </c>
      <c r="F51" s="123" t="s">
        <v>178</v>
      </c>
      <c r="G51" s="123" t="s">
        <v>178</v>
      </c>
      <c r="H51" s="124">
        <v>2</v>
      </c>
      <c r="I51" s="26"/>
    </row>
    <row r="52" spans="1:9" ht="20.100000000000001" customHeight="1" x14ac:dyDescent="0.3">
      <c r="A52" s="273"/>
      <c r="B52" s="258" t="s">
        <v>252</v>
      </c>
      <c r="C52" s="25" t="s">
        <v>74</v>
      </c>
      <c r="D52" s="18" t="s">
        <v>189</v>
      </c>
      <c r="E52" s="18" t="s">
        <v>79</v>
      </c>
      <c r="F52" s="125">
        <v>3</v>
      </c>
      <c r="G52" s="125">
        <v>3</v>
      </c>
      <c r="H52" s="68">
        <v>3</v>
      </c>
      <c r="I52" s="26"/>
    </row>
    <row r="53" spans="1:9" ht="20.100000000000001" customHeight="1" x14ac:dyDescent="0.3">
      <c r="A53" s="273"/>
      <c r="B53" s="258"/>
      <c r="C53" s="25" t="s">
        <v>75</v>
      </c>
      <c r="D53" s="18" t="s">
        <v>189</v>
      </c>
      <c r="E53" s="18" t="s">
        <v>79</v>
      </c>
      <c r="F53" s="125">
        <v>3</v>
      </c>
      <c r="G53" s="125">
        <v>3</v>
      </c>
      <c r="H53" s="68">
        <v>3</v>
      </c>
      <c r="I53" s="26"/>
    </row>
    <row r="54" spans="1:9" ht="20.100000000000001" customHeight="1" x14ac:dyDescent="0.3">
      <c r="A54" s="273"/>
      <c r="B54" s="258"/>
      <c r="C54" s="25" t="s">
        <v>76</v>
      </c>
      <c r="D54" s="18" t="s">
        <v>189</v>
      </c>
      <c r="E54" s="18" t="s">
        <v>68</v>
      </c>
      <c r="F54" s="125">
        <v>100</v>
      </c>
      <c r="G54" s="125">
        <v>100</v>
      </c>
      <c r="H54" s="68">
        <v>100</v>
      </c>
      <c r="I54" s="26"/>
    </row>
    <row r="55" spans="1:9" ht="20.100000000000001" customHeight="1" x14ac:dyDescent="0.3">
      <c r="A55" s="273"/>
      <c r="B55" s="258" t="s">
        <v>253</v>
      </c>
      <c r="C55" s="25" t="s">
        <v>78</v>
      </c>
      <c r="D55" s="18" t="s">
        <v>189</v>
      </c>
      <c r="E55" s="18" t="s">
        <v>80</v>
      </c>
      <c r="F55" s="125">
        <v>0</v>
      </c>
      <c r="G55" s="125">
        <v>0</v>
      </c>
      <c r="H55" s="68">
        <v>1</v>
      </c>
      <c r="I55" s="26"/>
    </row>
    <row r="56" spans="1:9" ht="20.100000000000001" customHeight="1" x14ac:dyDescent="0.3">
      <c r="A56" s="273"/>
      <c r="B56" s="258"/>
      <c r="C56" s="25" t="s">
        <v>185</v>
      </c>
      <c r="D56" s="18" t="s">
        <v>189</v>
      </c>
      <c r="E56" s="18" t="s">
        <v>80</v>
      </c>
      <c r="F56" s="125">
        <v>0</v>
      </c>
      <c r="G56" s="125">
        <v>0</v>
      </c>
      <c r="H56" s="68">
        <v>0</v>
      </c>
      <c r="I56" s="26"/>
    </row>
    <row r="57" spans="1:9" ht="20.100000000000001" customHeight="1" x14ac:dyDescent="0.3">
      <c r="A57" s="273"/>
      <c r="B57" s="258"/>
      <c r="C57" s="25" t="s">
        <v>186</v>
      </c>
      <c r="D57" s="18" t="s">
        <v>189</v>
      </c>
      <c r="E57" s="18" t="s">
        <v>80</v>
      </c>
      <c r="F57" s="125">
        <v>0</v>
      </c>
      <c r="G57" s="125">
        <v>0</v>
      </c>
      <c r="H57" s="68">
        <v>0</v>
      </c>
      <c r="I57" s="26"/>
    </row>
    <row r="58" spans="1:9" ht="20.100000000000001" customHeight="1" x14ac:dyDescent="0.3">
      <c r="A58" s="273"/>
      <c r="B58" s="258" t="s">
        <v>254</v>
      </c>
      <c r="C58" s="25" t="s">
        <v>187</v>
      </c>
      <c r="D58" s="18" t="s">
        <v>189</v>
      </c>
      <c r="E58" s="18" t="s">
        <v>80</v>
      </c>
      <c r="F58" s="125">
        <v>0</v>
      </c>
      <c r="G58" s="125">
        <v>0</v>
      </c>
      <c r="H58" s="68">
        <v>0</v>
      </c>
      <c r="I58" s="26"/>
    </row>
    <row r="59" spans="1:9" ht="20.100000000000001" customHeight="1" x14ac:dyDescent="0.3">
      <c r="A59" s="273"/>
      <c r="B59" s="258"/>
      <c r="C59" s="25" t="s">
        <v>188</v>
      </c>
      <c r="D59" s="18" t="s">
        <v>189</v>
      </c>
      <c r="E59" s="18" t="s">
        <v>80</v>
      </c>
      <c r="F59" s="125">
        <v>0</v>
      </c>
      <c r="G59" s="125">
        <v>0</v>
      </c>
      <c r="H59" s="68">
        <v>0</v>
      </c>
      <c r="I59" s="26"/>
    </row>
    <row r="60" spans="1:9" ht="20.100000000000001" customHeight="1" x14ac:dyDescent="0.3">
      <c r="A60" s="273"/>
      <c r="B60" s="258" t="s">
        <v>257</v>
      </c>
      <c r="C60" s="25" t="s">
        <v>255</v>
      </c>
      <c r="D60" s="18" t="s">
        <v>189</v>
      </c>
      <c r="E60" s="18" t="s">
        <v>80</v>
      </c>
      <c r="F60" s="125">
        <v>0</v>
      </c>
      <c r="G60" s="125">
        <v>0</v>
      </c>
      <c r="H60" s="68">
        <v>0</v>
      </c>
      <c r="I60" s="26"/>
    </row>
    <row r="61" spans="1:9" ht="20.100000000000001" customHeight="1" x14ac:dyDescent="0.3">
      <c r="A61" s="273"/>
      <c r="B61" s="258"/>
      <c r="C61" s="25" t="s">
        <v>256</v>
      </c>
      <c r="D61" s="18" t="s">
        <v>189</v>
      </c>
      <c r="E61" s="18" t="s">
        <v>80</v>
      </c>
      <c r="F61" s="125">
        <v>0</v>
      </c>
      <c r="G61" s="125">
        <v>0</v>
      </c>
      <c r="H61" s="68">
        <v>0</v>
      </c>
      <c r="I61" s="26"/>
    </row>
    <row r="62" spans="1:9" ht="20.100000000000001" customHeight="1" x14ac:dyDescent="0.3">
      <c r="A62" s="215"/>
      <c r="B62" s="258" t="s">
        <v>77</v>
      </c>
      <c r="C62" s="258"/>
      <c r="D62" s="18" t="s">
        <v>189</v>
      </c>
      <c r="E62" s="18" t="s">
        <v>68</v>
      </c>
      <c r="F62" s="125">
        <v>99.6</v>
      </c>
      <c r="G62" s="125">
        <v>100</v>
      </c>
      <c r="H62" s="68">
        <v>95.32</v>
      </c>
      <c r="I62" s="26"/>
    </row>
    <row r="63" spans="1:9" ht="20.100000000000001" customHeight="1" x14ac:dyDescent="0.3">
      <c r="A63" s="214"/>
      <c r="B63" s="81" t="s">
        <v>436</v>
      </c>
      <c r="C63" s="81"/>
      <c r="D63" s="81"/>
      <c r="E63" s="81"/>
      <c r="F63" s="81"/>
      <c r="G63" s="81"/>
      <c r="H63" s="81"/>
      <c r="I63" s="82"/>
    </row>
    <row r="64" spans="1:9" ht="20.100000000000001" customHeight="1" x14ac:dyDescent="0.3">
      <c r="A64" s="273"/>
      <c r="B64" s="258" t="s">
        <v>258</v>
      </c>
      <c r="C64" s="114" t="s">
        <v>170</v>
      </c>
      <c r="D64" s="18" t="s">
        <v>189</v>
      </c>
      <c r="E64" s="18" t="s">
        <v>171</v>
      </c>
      <c r="F64" s="48">
        <v>821000</v>
      </c>
      <c r="G64" s="49">
        <v>632000</v>
      </c>
      <c r="H64" s="49">
        <v>704000</v>
      </c>
      <c r="I64" s="26"/>
    </row>
    <row r="65" spans="1:9" ht="20.100000000000001" customHeight="1" x14ac:dyDescent="0.3">
      <c r="A65" s="273"/>
      <c r="B65" s="258"/>
      <c r="C65" s="114" t="s">
        <v>172</v>
      </c>
      <c r="D65" s="18" t="s">
        <v>189</v>
      </c>
      <c r="E65" s="18" t="s">
        <v>171</v>
      </c>
      <c r="F65" s="48">
        <v>98435</v>
      </c>
      <c r="G65" s="49">
        <v>98637</v>
      </c>
      <c r="H65" s="49">
        <v>99372</v>
      </c>
      <c r="I65" s="50" t="s">
        <v>228</v>
      </c>
    </row>
    <row r="66" spans="1:9" ht="20.100000000000001" customHeight="1" x14ac:dyDescent="0.3">
      <c r="A66" s="273"/>
      <c r="B66" s="258" t="s">
        <v>259</v>
      </c>
      <c r="C66" s="115" t="s">
        <v>173</v>
      </c>
      <c r="D66" s="18" t="s">
        <v>189</v>
      </c>
      <c r="E66" s="40" t="s">
        <v>174</v>
      </c>
      <c r="F66" s="48">
        <v>5501</v>
      </c>
      <c r="G66" s="49">
        <v>3735</v>
      </c>
      <c r="H66" s="49">
        <v>4234</v>
      </c>
      <c r="I66" s="26"/>
    </row>
    <row r="67" spans="1:9" ht="20.100000000000001" customHeight="1" x14ac:dyDescent="0.3">
      <c r="A67" s="215"/>
      <c r="B67" s="258"/>
      <c r="C67" s="115" t="s">
        <v>175</v>
      </c>
      <c r="D67" s="18" t="s">
        <v>189</v>
      </c>
      <c r="E67" s="40" t="s">
        <v>174</v>
      </c>
      <c r="F67" s="48">
        <v>611</v>
      </c>
      <c r="G67" s="49">
        <v>415</v>
      </c>
      <c r="H67" s="49">
        <v>605</v>
      </c>
      <c r="I67" s="26"/>
    </row>
  </sheetData>
  <sheetProtection algorithmName="SHA-512" hashValue="t+T/pncT6a63PUMKQudeoURWWVHtw3mE8eENtuZzAvbiQmsUsBAnwNA1uIRdKyPpVY9cwmIE2QKs0NmH9YfF+A==" saltValue="Z/Iwrr6DdCaiNxEyiPq1KQ==" spinCount="100000" sheet="1" objects="1" scenarios="1"/>
  <mergeCells count="52">
    <mergeCell ref="A26:A27"/>
    <mergeCell ref="B28:I28"/>
    <mergeCell ref="A28:A39"/>
    <mergeCell ref="A63:A67"/>
    <mergeCell ref="A1:I1"/>
    <mergeCell ref="B3:I3"/>
    <mergeCell ref="B12:I12"/>
    <mergeCell ref="B18:I18"/>
    <mergeCell ref="B26:I26"/>
    <mergeCell ref="B13:B14"/>
    <mergeCell ref="B15:B17"/>
    <mergeCell ref="B19:C19"/>
    <mergeCell ref="B20:C20"/>
    <mergeCell ref="B21:C21"/>
    <mergeCell ref="B22:C22"/>
    <mergeCell ref="A3:A11"/>
    <mergeCell ref="A12:A17"/>
    <mergeCell ref="B24:C24"/>
    <mergeCell ref="B25:C25"/>
    <mergeCell ref="B27:C27"/>
    <mergeCell ref="B4:C4"/>
    <mergeCell ref="B10:C10"/>
    <mergeCell ref="B11:C11"/>
    <mergeCell ref="A2:C2"/>
    <mergeCell ref="B7:C7"/>
    <mergeCell ref="B5:B6"/>
    <mergeCell ref="B8:B9"/>
    <mergeCell ref="B23:C23"/>
    <mergeCell ref="A18:A25"/>
    <mergeCell ref="B43:C43"/>
    <mergeCell ref="B37:B39"/>
    <mergeCell ref="B31:C31"/>
    <mergeCell ref="B33:B36"/>
    <mergeCell ref="B29:C29"/>
    <mergeCell ref="B30:C30"/>
    <mergeCell ref="B32:C32"/>
    <mergeCell ref="A40:A47"/>
    <mergeCell ref="A48:A62"/>
    <mergeCell ref="B64:B65"/>
    <mergeCell ref="B66:B67"/>
    <mergeCell ref="B62:C62"/>
    <mergeCell ref="B44:C44"/>
    <mergeCell ref="B45:C45"/>
    <mergeCell ref="B46:C46"/>
    <mergeCell ref="B47:C47"/>
    <mergeCell ref="B49:B51"/>
    <mergeCell ref="B52:B54"/>
    <mergeCell ref="B55:B57"/>
    <mergeCell ref="B58:B59"/>
    <mergeCell ref="B60:B61"/>
    <mergeCell ref="B41:C41"/>
    <mergeCell ref="B42:C42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Data Contents</vt:lpstr>
      <vt:lpstr>경제</vt:lpstr>
      <vt:lpstr>환경</vt:lpstr>
      <vt:lpstr>사회</vt:lpstr>
      <vt:lpstr>지배구조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KPIC123</dc:creator>
  <cp:lastModifiedBy>SDY</cp:lastModifiedBy>
  <dcterms:created xsi:type="dcterms:W3CDTF">2023-06-12T05:23:23Z</dcterms:created>
  <dcterms:modified xsi:type="dcterms:W3CDTF">2025-06-30T06:10:39Z</dcterms:modified>
</cp:coreProperties>
</file>